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4282018-9 - 4.28 Olomouc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'4282018-9 - 4.28 Olomouck...'!$C$117:$L$219</definedName>
    <definedName name="_xlnm.Print_Area" localSheetId="1">'4282018-9 - 4.28 Olomouck...'!$C$4:$K$76,'4282018-9 - 4.28 Olomouck...'!$C$82:$K$99,'4282018-9 - 4.28 Olomouck...'!$C$105:$L$219</definedName>
    <definedName name="_xlnm.Print_Titles" localSheetId="1">'4282018-9 - 4.28 Olomouck...'!$117:$117</definedName>
  </definedNames>
  <calcPr/>
</workbook>
</file>

<file path=xl/calcChain.xml><?xml version="1.0" encoding="utf-8"?>
<calcChain xmlns="http://schemas.openxmlformats.org/spreadsheetml/2006/main">
  <c i="2" r="K39"/>
  <c r="K38"/>
  <c i="1" r="BA95"/>
  <c i="2" r="K37"/>
  <c i="1" r="AZ95"/>
  <c i="2"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5"/>
  <c r="BH205"/>
  <c r="BG205"/>
  <c r="BF205"/>
  <c r="R205"/>
  <c r="Q205"/>
  <c r="X205"/>
  <c r="V205"/>
  <c r="T205"/>
  <c r="P205"/>
  <c r="BK205"/>
  <c r="K205"/>
  <c r="BE205"/>
  <c r="BI203"/>
  <c r="BH203"/>
  <c r="BG203"/>
  <c r="BF203"/>
  <c r="R203"/>
  <c r="Q203"/>
  <c r="X203"/>
  <c r="V203"/>
  <c r="T203"/>
  <c r="P203"/>
  <c r="BK203"/>
  <c r="K203"/>
  <c r="BE203"/>
  <c r="BI201"/>
  <c r="BH201"/>
  <c r="BG201"/>
  <c r="BF201"/>
  <c r="R201"/>
  <c r="Q201"/>
  <c r="X201"/>
  <c r="V201"/>
  <c r="T201"/>
  <c r="P201"/>
  <c r="BK201"/>
  <c r="K201"/>
  <c r="BE201"/>
  <c r="BI199"/>
  <c r="BH199"/>
  <c r="BG199"/>
  <c r="BF199"/>
  <c r="R199"/>
  <c r="Q199"/>
  <c r="X199"/>
  <c r="V199"/>
  <c r="T199"/>
  <c r="P199"/>
  <c r="BK199"/>
  <c r="K199"/>
  <c r="BE199"/>
  <c r="BI196"/>
  <c r="BH196"/>
  <c r="BG196"/>
  <c r="BF196"/>
  <c r="R196"/>
  <c r="Q196"/>
  <c r="X196"/>
  <c r="V196"/>
  <c r="T196"/>
  <c r="P196"/>
  <c r="BK196"/>
  <c r="K196"/>
  <c r="BE196"/>
  <c r="BI193"/>
  <c r="BH193"/>
  <c r="BG193"/>
  <c r="BF193"/>
  <c r="R193"/>
  <c r="Q193"/>
  <c r="X193"/>
  <c r="V193"/>
  <c r="T193"/>
  <c r="P193"/>
  <c r="BK193"/>
  <c r="K193"/>
  <c r="BE193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5"/>
  <c r="BH185"/>
  <c r="BG185"/>
  <c r="BF185"/>
  <c r="R185"/>
  <c r="Q185"/>
  <c r="X185"/>
  <c r="V185"/>
  <c r="T185"/>
  <c r="P185"/>
  <c r="BK185"/>
  <c r="K185"/>
  <c r="BE185"/>
  <c r="BI183"/>
  <c r="BH183"/>
  <c r="BG183"/>
  <c r="BF183"/>
  <c r="R183"/>
  <c r="Q183"/>
  <c r="X183"/>
  <c r="V183"/>
  <c r="T183"/>
  <c r="P183"/>
  <c r="BK183"/>
  <c r="K183"/>
  <c r="BE183"/>
  <c r="BI181"/>
  <c r="BH181"/>
  <c r="BG181"/>
  <c r="BF181"/>
  <c r="R181"/>
  <c r="Q181"/>
  <c r="X181"/>
  <c r="V181"/>
  <c r="T181"/>
  <c r="P181"/>
  <c r="BK181"/>
  <c r="K181"/>
  <c r="BE181"/>
  <c r="BI178"/>
  <c r="BH178"/>
  <c r="BG178"/>
  <c r="BF178"/>
  <c r="R178"/>
  <c r="Q178"/>
  <c r="X178"/>
  <c r="V178"/>
  <c r="T178"/>
  <c r="P178"/>
  <c r="BK178"/>
  <c r="K178"/>
  <c r="BE178"/>
  <c r="BI175"/>
  <c r="BH175"/>
  <c r="BG175"/>
  <c r="BF175"/>
  <c r="R175"/>
  <c r="Q175"/>
  <c r="X175"/>
  <c r="V175"/>
  <c r="T175"/>
  <c r="P175"/>
  <c r="BK175"/>
  <c r="K175"/>
  <c r="BE175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5"/>
  <c r="BH165"/>
  <c r="BG165"/>
  <c r="BF165"/>
  <c r="R165"/>
  <c r="Q165"/>
  <c r="X165"/>
  <c r="V165"/>
  <c r="T165"/>
  <c r="P165"/>
  <c r="BK165"/>
  <c r="K165"/>
  <c r="BE165"/>
  <c r="BI162"/>
  <c r="BH162"/>
  <c r="BG162"/>
  <c r="BF162"/>
  <c r="R162"/>
  <c r="Q162"/>
  <c r="X162"/>
  <c r="V162"/>
  <c r="T162"/>
  <c r="P162"/>
  <c r="BK162"/>
  <c r="K162"/>
  <c r="BE162"/>
  <c r="BI159"/>
  <c r="BH159"/>
  <c r="BG159"/>
  <c r="BF159"/>
  <c r="R159"/>
  <c r="Q159"/>
  <c r="X159"/>
  <c r="V159"/>
  <c r="T159"/>
  <c r="P159"/>
  <c r="BK159"/>
  <c r="K159"/>
  <c r="BE159"/>
  <c r="BI156"/>
  <c r="BH156"/>
  <c r="BG156"/>
  <c r="BF156"/>
  <c r="R156"/>
  <c r="Q156"/>
  <c r="X156"/>
  <c r="V156"/>
  <c r="T156"/>
  <c r="P156"/>
  <c r="BK156"/>
  <c r="K156"/>
  <c r="BE156"/>
  <c r="BI154"/>
  <c r="BH154"/>
  <c r="BG154"/>
  <c r="BF154"/>
  <c r="R154"/>
  <c r="Q154"/>
  <c r="X154"/>
  <c r="V154"/>
  <c r="T154"/>
  <c r="P154"/>
  <c r="BK154"/>
  <c r="K154"/>
  <c r="BE154"/>
  <c r="BI151"/>
  <c r="BH151"/>
  <c r="BG151"/>
  <c r="BF151"/>
  <c r="R151"/>
  <c r="Q151"/>
  <c r="X151"/>
  <c r="V151"/>
  <c r="T151"/>
  <c r="P151"/>
  <c r="BK151"/>
  <c r="K151"/>
  <c r="BE151"/>
  <c r="BI149"/>
  <c r="BH149"/>
  <c r="BG149"/>
  <c r="BF149"/>
  <c r="R149"/>
  <c r="Q149"/>
  <c r="X149"/>
  <c r="V149"/>
  <c r="T149"/>
  <c r="P149"/>
  <c r="BK149"/>
  <c r="K149"/>
  <c r="BE149"/>
  <c r="BI146"/>
  <c r="BH146"/>
  <c r="BG146"/>
  <c r="BF146"/>
  <c r="R146"/>
  <c r="Q146"/>
  <c r="X146"/>
  <c r="V146"/>
  <c r="T146"/>
  <c r="P146"/>
  <c r="BK146"/>
  <c r="K146"/>
  <c r="BE146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Q127"/>
  <c r="X127"/>
  <c r="V127"/>
  <c r="T127"/>
  <c r="P127"/>
  <c r="BK127"/>
  <c r="K127"/>
  <c r="BE127"/>
  <c r="BI124"/>
  <c r="BH124"/>
  <c r="BG124"/>
  <c r="BF124"/>
  <c r="R124"/>
  <c r="Q124"/>
  <c r="X124"/>
  <c r="V124"/>
  <c r="T124"/>
  <c r="P124"/>
  <c r="BK124"/>
  <c r="K124"/>
  <c r="BE124"/>
  <c r="BI121"/>
  <c r="F39"/>
  <c i="1" r="BF95"/>
  <c i="2" r="BH121"/>
  <c r="F38"/>
  <c i="1" r="BE95"/>
  <c i="2" r="BG121"/>
  <c r="F37"/>
  <c i="1" r="BD95"/>
  <c i="2" r="BF121"/>
  <c r="K36"/>
  <c i="1" r="AY95"/>
  <c i="2" r="F36"/>
  <c i="1" r="BC95"/>
  <c i="2" r="R121"/>
  <c r="R120"/>
  <c r="R119"/>
  <c r="R118"/>
  <c r="J96"/>
  <c r="Q121"/>
  <c r="Q120"/>
  <c r="Q119"/>
  <c r="Q118"/>
  <c r="I96"/>
  <c r="X121"/>
  <c r="X120"/>
  <c r="X119"/>
  <c r="X118"/>
  <c r="V121"/>
  <c r="V120"/>
  <c r="V119"/>
  <c r="V118"/>
  <c r="T121"/>
  <c r="T120"/>
  <c r="T119"/>
  <c r="T118"/>
  <c i="1" r="AW95"/>
  <c i="2" r="P121"/>
  <c r="BK121"/>
  <c r="BK120"/>
  <c r="K120"/>
  <c r="BK119"/>
  <c r="K119"/>
  <c r="BK118"/>
  <c r="K118"/>
  <c r="K96"/>
  <c r="K32"/>
  <c i="1" r="AG95"/>
  <c i="2" r="K121"/>
  <c r="BE121"/>
  <c r="K35"/>
  <c i="1" r="AX95"/>
  <c i="2" r="F35"/>
  <c i="1" r="BB95"/>
  <c i="2" r="K98"/>
  <c r="J98"/>
  <c r="I98"/>
  <c r="K97"/>
  <c r="J97"/>
  <c r="I97"/>
  <c r="F114"/>
  <c r="F112"/>
  <c r="E110"/>
  <c r="K31"/>
  <c i="1" r="AT95"/>
  <c i="2" r="K30"/>
  <c i="1" r="AS95"/>
  <c i="2" r="F91"/>
  <c r="F89"/>
  <c r="E87"/>
  <c r="K41"/>
  <c r="J24"/>
  <c r="E24"/>
  <c r="J115"/>
  <c r="J92"/>
  <c r="J23"/>
  <c r="J21"/>
  <c r="E21"/>
  <c r="J114"/>
  <c r="J91"/>
  <c r="J20"/>
  <c r="J18"/>
  <c r="E18"/>
  <c r="F115"/>
  <c r="F92"/>
  <c r="J17"/>
  <c r="J12"/>
  <c r="J112"/>
  <c r="J89"/>
  <c r="E7"/>
  <c r="E108"/>
  <c r="E85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<sst xmlns="http://schemas.openxmlformats.org/spreadsheetml/2006/main">
  <si>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</si>
  <si>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</si>
  <si>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</si>
  <si>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</si>
  <si>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</si>
  <si>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</si>
  <si>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{5d1cd0aa-29d3-41de-a268-741992535bff}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</si>
  <si>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</si>
  <si>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</si>
  <si>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</si>
  <si>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</si>
  <si>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</si>
  <si>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</si>
  <si>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</si>
  <si>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</si>
  <si>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4282018-9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</si>
  <si>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</si>
  <si>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</si>
  <si>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4.28 Olomoucká x Průmyslová</t>
  </si>
  <si>
    <t>KSO:</t>
  </si>
  <si>
    <t>CC-CZ:</t>
  </si>
  <si>
    <t>Místo:</t>
  </si>
  <si>
    <t>Brno</t>
  </si>
  <si>
    <t>Datum:</t>
  </si>
  <si>
    <t>1. 10. 2018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</si>
  <si>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</si>
  <si>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</si>
  <si>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</si>
  <si>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</si>
  <si>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</si>
  <si>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</si>
  <si>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</si>
  <si>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</si>
  <si>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</si>
  <si>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</si>
  <si>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</si>
  <si>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</si>
  <si>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</si>
  <si>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</si>
  <si>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</si>
  <si>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</si>
  <si>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</si>
  <si>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</si>
  <si>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</si>
  <si>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</si>
  <si>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</si>
  <si>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</si>
  <si>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</si>
  <si>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</si>
  <si>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</si>
  <si>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</si>
  <si>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</si>
  <si>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</si>
  <si>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</si>
  <si>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</si>
  <si>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</si>
  <si>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</si>
  <si>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</si>
  <si>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</si>
  <si>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</si>
  <si>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</si>
  <si>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</si>
  <si>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</si>
  <si>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</si>
  <si>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</si>
  <si>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</si>
  <si>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</si>
  <si>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</si>
  <si>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</si>
  <si>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</si>
  <si>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</si>
  <si>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</si>
  <si>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</si>
  <si>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</si>
  <si>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</si>
  <si>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</si>
  <si>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</si>
  <si>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</si>
  <si>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</si>
  <si>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</si>
  <si>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</si>
  <si>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</si>
  <si>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</si>
  <si>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</si>
  <si>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</si>
  <si>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</si>
  <si>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{aeb7cee0-0920-403a-b3f2-c09f2227b4a6}</t>
  </si>
  <si>
    <t>2</t>
  </si>
  <si>
    <t>KRYCÍ LIST SOUPISU PRACÍ</t>
  </si>
  <si>
    <t>Objekt:</t>
  </si>
  <si>
    <t>4282018-9 - 4.28 Olomoucká x Průmyslová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</si>
  <si>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</si>
  <si>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</si>
  <si>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</si>
  <si>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</si>
  <si>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</si>
  <si>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</si>
  <si>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</si>
  <si>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</si>
  <si>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</si>
  <si>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</si>
  <si>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</si>
  <si>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</si>
  <si>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</si>
  <si>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</si>
  <si>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</si>
  <si>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</si>
  <si>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</si>
  <si>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</si>
  <si>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</si>
  <si>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</si>
  <si>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</si>
  <si>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</si>
  <si>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</si>
  <si>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</si>
  <si>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</si>
  <si>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</si>
  <si>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</si>
  <si>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</si>
  <si>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</si>
  <si>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</si>
  <si>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</si>
  <si>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</si>
  <si>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</si>
  <si>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</si>
  <si>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00030</t>
  </si>
  <si>
    <t>Jednokomorové návěstidlo</t>
  </si>
  <si>
    <t>kus</t>
  </si>
  <si>
    <t>256</t>
  </si>
  <si>
    <t>64</t>
  </si>
  <si>
    <t>1808053503</t>
  </si>
  <si>
    <t>PP</t>
  </si>
  <si>
    <t>Jednokomorové návěstidlo vč. dlouhého držáku a ucpávek pro montáž na stožár.</t>
  </si>
  <si>
    <t>P</t>
  </si>
  <si>
    <t>Poznámka k položce:_x000d_
Pro blikače ZA a ZB</t>
  </si>
  <si>
    <t>1233115</t>
  </si>
  <si>
    <t>KABEL CMSM 5DX1,5</t>
  </si>
  <si>
    <t>-881639823</t>
  </si>
  <si>
    <t>Poznámka k položce:_x000d_
Pro návěstidla VA3, ZA, VB3 a ZB</t>
  </si>
  <si>
    <t>K</t>
  </si>
  <si>
    <t>220960031</t>
  </si>
  <si>
    <t>Montáž sestaveného návěstidla jednokomorového na stožár</t>
  </si>
  <si>
    <t>CS ÚRS 2018 02</t>
  </si>
  <si>
    <t>-818044203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</si>
  <si>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</si>
  <si>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4</t>
  </si>
  <si>
    <t>00030A</t>
  </si>
  <si>
    <t>Kontrastní rám pro jednokomorové návěstidlo</t>
  </si>
  <si>
    <t>16429848</t>
  </si>
  <si>
    <t>Poznámka k položce:_x000d_
Pro návěstidla ZA a ZB</t>
  </si>
  <si>
    <t>5</t>
  </si>
  <si>
    <t>220960141</t>
  </si>
  <si>
    <t>Montáž kontrastního rámu pro jednokomorové návěstidlo</t>
  </si>
  <si>
    <t>622444860</t>
  </si>
  <si>
    <t>Montáž kontrastního rámu s použitím montážní plošiny pro jednokomorové návěstidlo</t>
  </si>
  <si>
    <t>6</t>
  </si>
  <si>
    <t>220960091-D</t>
  </si>
  <si>
    <t>Demontáž - Smontování návěstidla jednokomorového pro montáž na stožár</t>
  </si>
  <si>
    <t>118186894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</si>
  <si>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</si>
  <si>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7</t>
  </si>
  <si>
    <t>220960091</t>
  </si>
  <si>
    <t>Smontování návěstidla jednokomorového pro montáž na stožár</t>
  </si>
  <si>
    <t>-628889698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</si>
  <si>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</si>
  <si>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8</t>
  </si>
  <si>
    <t>220960096-D</t>
  </si>
  <si>
    <t>Demontáž - Smontování návěstidla dvoukomorového pro montáž na stožár</t>
  </si>
  <si>
    <t>802311410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</si>
  <si>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</si>
  <si>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9</t>
  </si>
  <si>
    <t>220960096</t>
  </si>
  <si>
    <t>Smontování návěstidla dvoukomorového pro montáž na stožár</t>
  </si>
  <si>
    <t>-841002374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</si>
  <si>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</si>
  <si>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10</t>
  </si>
  <si>
    <t>220960101-D</t>
  </si>
  <si>
    <t>Demontáž - Smontování návěstidla tříkomorového pro montáž na stožár</t>
  </si>
  <si>
    <t>1976871926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</si>
  <si>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</si>
  <si>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11</t>
  </si>
  <si>
    <t>220960101</t>
  </si>
  <si>
    <t>Smontování návěstidla tříkomorového pro montáž na stožár</t>
  </si>
  <si>
    <t>739298380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</si>
  <si>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</si>
  <si>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12</t>
  </si>
  <si>
    <t>00032</t>
  </si>
  <si>
    <t>Tříkomorové návěstidlo</t>
  </si>
  <si>
    <t>773527093</t>
  </si>
  <si>
    <t>Tříkomorové návěstidlo vč. dlouhého držáku a ucpávek pro montáž na stožár.</t>
  </si>
  <si>
    <t>Poznámka k položce:_x000d_
Návěstidla VA3 a VB3</t>
  </si>
  <si>
    <t>13</t>
  </si>
  <si>
    <t>220960041</t>
  </si>
  <si>
    <t>Montáž sestaveného návěstidla tříkomorového na stožár</t>
  </si>
  <si>
    <t>-1474293454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</si>
  <si>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</si>
  <si>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14</t>
  </si>
  <si>
    <t>00032A</t>
  </si>
  <si>
    <t>Kontrastní rám pro tříkomorové návěstidlo</t>
  </si>
  <si>
    <t>-108737469</t>
  </si>
  <si>
    <t>Kontrastní rám pro tříkomorové návěstidlo 200mm</t>
  </si>
  <si>
    <t>220960143</t>
  </si>
  <si>
    <t>Montáž kontrastního rámu pro tříkomorové návěstidlo</t>
  </si>
  <si>
    <t>-228781686</t>
  </si>
  <si>
    <t>Montáž kontrastního rámu s použitím montážní plošiny pro tříkomorové návěstidlo</t>
  </si>
  <si>
    <t>16</t>
  </si>
  <si>
    <t>00008</t>
  </si>
  <si>
    <t>LED vložka červená, průměr 200mm</t>
  </si>
  <si>
    <t>-1874406586</t>
  </si>
  <si>
    <t xml:space="preserve">LED vložka červená, průměr 200mm, napájecí napětí do 50V, příkon do 18W se stmíváním.
</t>
  </si>
  <si>
    <t>Poznámka k položce:_x000d_
Pro návěstidla VA1, PA1, PA2, VA3, VB1, PB1, PB2, VB3, VC1, VD, PD1 a PD2 á 1ks</t>
  </si>
  <si>
    <t>17</t>
  </si>
  <si>
    <t>00009</t>
  </si>
  <si>
    <t>LED vložka žlutá, průměr 200mm</t>
  </si>
  <si>
    <t>-1244177887</t>
  </si>
  <si>
    <t xml:space="preserve">LED vložka žlutá, průměr 200mm, pro napájecí napětí do 50V a příkonem do 18W se stmíváním.
</t>
  </si>
  <si>
    <t>Poznámka k položce:_x000d_
Pro návěstidla VA1, VA3, ZA, VB1, VB3, ZB, VC1 a VD á 1ks</t>
  </si>
  <si>
    <t>18</t>
  </si>
  <si>
    <t>00010</t>
  </si>
  <si>
    <t>LED vložka zelená průměr 200mm</t>
  </si>
  <si>
    <t>2111563815</t>
  </si>
  <si>
    <t xml:space="preserve">LED vložka zelená, průměr 200mm, napájecí napětí do 50V, příkon do 18W se stmíváním.
</t>
  </si>
  <si>
    <t>Poznámka k položce:_x000d_
Pro návěstidla VA1, PA1, PA2, VA3, SB, VB1, PB1, PB2, VB3, KC, SC, VC1, VD, PD1 a PD2 á 1ks</t>
  </si>
  <si>
    <t>19</t>
  </si>
  <si>
    <t>00011</t>
  </si>
  <si>
    <t>Symbol pro LED vložku 200mm</t>
  </si>
  <si>
    <t>-527707267</t>
  </si>
  <si>
    <t>Poznámka k položce:_x000d_
Plná šipka (S2) pro návěstidla SB, SC a KC á 1ks_x000d_
Stojící chodec pro návěstidla PA1, PA2, PB1, PB2, PD1 a PD2 á 1ks_x000d_
Kráčející chodec pro návěstidla PA1, PA2, ZA, PB1, PB2, ZB, PD1 a PD2 á 1ks</t>
  </si>
  <si>
    <t>20</t>
  </si>
  <si>
    <t>220960102-D</t>
  </si>
  <si>
    <t>Demontáž - Smontování návěstidla tříkomorového pro montáž na výložník</t>
  </si>
  <si>
    <t>1852580929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</si>
  <si>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</si>
  <si>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220960102</t>
  </si>
  <si>
    <t>Smontování návěstidla tříkomorového pro montáž na výložník</t>
  </si>
  <si>
    <t>1596808224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</si>
  <si>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</si>
  <si>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22</t>
  </si>
  <si>
    <t>00012</t>
  </si>
  <si>
    <t xml:space="preserve">LED vložka  červená průměr 300</t>
  </si>
  <si>
    <t>-487462760</t>
  </si>
  <si>
    <t xml:space="preserve">LED vložka  červená průměr 300, napájecí napětí do 50V, příkon do 18W se stmíváním.
</t>
  </si>
  <si>
    <t>Poznámka k položce:_x000d_
Pro návěstidla VA2, VB2 a VC2 á 1ks</t>
  </si>
  <si>
    <t>23</t>
  </si>
  <si>
    <t>00013</t>
  </si>
  <si>
    <t xml:space="preserve">LED vložka  žlutá průměr 300</t>
  </si>
  <si>
    <t>975053360</t>
  </si>
  <si>
    <t xml:space="preserve">LED vložka  žlutá průměr 300, napájecí napětí do 50V, příkon do 18W se stmíváním.
</t>
  </si>
  <si>
    <t>24</t>
  </si>
  <si>
    <t>00014</t>
  </si>
  <si>
    <t xml:space="preserve">LED vložka  zelená průměr 300</t>
  </si>
  <si>
    <t>1707511012</t>
  </si>
  <si>
    <t xml:space="preserve">LED vložka  zelená průměr 300, napájecí napětí do 50V, příkon do 18W se stmíváním.
</t>
  </si>
  <si>
    <t>25</t>
  </si>
  <si>
    <t>220960113-D</t>
  </si>
  <si>
    <t>Demontáž signalizačního zařízení pro nevidomé na návěstidlo</t>
  </si>
  <si>
    <t>-777982529</t>
  </si>
  <si>
    <t>26</t>
  </si>
  <si>
    <t>220960113</t>
  </si>
  <si>
    <t>Montáž signalizačního zařízení pro nevidomé na návěstidlo</t>
  </si>
  <si>
    <t>835848473</t>
  </si>
  <si>
    <t>27</t>
  </si>
  <si>
    <t>00020</t>
  </si>
  <si>
    <t>Akustická signalizace pro nevidomé</t>
  </si>
  <si>
    <t>1195666483</t>
  </si>
  <si>
    <t>Akustická signalizace pro nevidomé, napájecí napětí do 50V.</t>
  </si>
  <si>
    <t>Poznámka k položce:_x000d_
Pro návěstidla PA1, PA2, PB1, PB2, PD1 a PD2 á 1ks</t>
  </si>
  <si>
    <t>28</t>
  </si>
  <si>
    <t>220960120</t>
  </si>
  <si>
    <t>Montáž dopravního videodetektoru na výložník</t>
  </si>
  <si>
    <t>556381049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</si>
  <si>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</si>
  <si>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29</t>
  </si>
  <si>
    <t>00022</t>
  </si>
  <si>
    <t>Videodetektor</t>
  </si>
  <si>
    <t>143294167</t>
  </si>
  <si>
    <t>Videodetektor včetně interface, adaptéru a skříňky na stožár</t>
  </si>
  <si>
    <t>Poznámka k položce:_x000d_
Pro detekční zóny DKC2 a DSC á 1ks</t>
  </si>
  <si>
    <t>30</t>
  </si>
  <si>
    <t>10.051.284</t>
  </si>
  <si>
    <t>CMSM 7G1 (7Cx1)</t>
  </si>
  <si>
    <t>-1564455876</t>
  </si>
  <si>
    <t>Poznámka k položce:_x000d_
Pro dva videodetektory k zónám DKC2 a DSC á 6m</t>
  </si>
  <si>
    <t>31</t>
  </si>
  <si>
    <t>10.048.398</t>
  </si>
  <si>
    <t>CMSM 4x0,75 (4Dx0,75)</t>
  </si>
  <si>
    <t>-515639761</t>
  </si>
  <si>
    <t>Poznámka k položce:_x000d_
Pro dva videodetektory k zónám DKC2 a DSC á 2x6m</t>
  </si>
  <si>
    <t>32</t>
  </si>
  <si>
    <t>220960182-D</t>
  </si>
  <si>
    <t>Demontáž řadiče přes šest světelných skupin</t>
  </si>
  <si>
    <t>-1927091405</t>
  </si>
  <si>
    <t>Demontáž řadiče včetně usazení, zatažení kabelů do řadiče, připojení uzemnění přes šest světelných skupin</t>
  </si>
  <si>
    <t>33</t>
  </si>
  <si>
    <t>220960182</t>
  </si>
  <si>
    <t>Montáž řadiče přes šest světelných skupin</t>
  </si>
  <si>
    <t>-948483861</t>
  </si>
  <si>
    <t>Montáž řadiče včetně usazení, zatažení kabelů do řadiče, připojení uzemnění přes šest světelných skupin</t>
  </si>
  <si>
    <t>34</t>
  </si>
  <si>
    <t>00019</t>
  </si>
  <si>
    <t>Mikroprocesorový řadič</t>
  </si>
  <si>
    <t>-1471110046</t>
  </si>
  <si>
    <t>Pro návěstidla s napájecím napětím do 50V. S funkci stmívání návěstidel, dle použité třídy svítivosti.</t>
  </si>
  <si>
    <t>35</t>
  </si>
  <si>
    <t>00023</t>
  </si>
  <si>
    <t>HW výbava řadiče pro preferenci MHD</t>
  </si>
  <si>
    <t>-791769026</t>
  </si>
  <si>
    <t>Komunikační modem pro komunikaci mezi řadičem a vozy MHD, včetně antény, převodníku a instalace na stožár SSZ.</t>
  </si>
  <si>
    <t>Poznámka k položce:_x000d_
Komunikační modem pro komunikaci mezi řadičem a vozy MHD, včetně antény, převodníku a instalace na stožár SSZ.</t>
  </si>
  <si>
    <t>36</t>
  </si>
  <si>
    <t>220960201</t>
  </si>
  <si>
    <t>Adresace řadiče přes čtyři světelné skupiny</t>
  </si>
  <si>
    <t>1079874604</t>
  </si>
  <si>
    <t>Adresace řadiče MR přes čtyři světelné skupiny</t>
  </si>
  <si>
    <t>37</t>
  </si>
  <si>
    <t>220960222</t>
  </si>
  <si>
    <t>Programování řadiče MR přes deset světelných skupin</t>
  </si>
  <si>
    <t>1589128316</t>
  </si>
  <si>
    <t>38</t>
  </si>
  <si>
    <t>220960311</t>
  </si>
  <si>
    <t>Komplexní vyzkoušení křižovatky s MR řadičem před uvedením zařízení do provozu do 5 signál skupin</t>
  </si>
  <si>
    <t>-1593232581</t>
  </si>
  <si>
    <t>Komplexní vyzkoušení křižovatky s mikroprocesorovým řadičem MR před uvedením zařízení do provozu do pěti signálních skupin</t>
  </si>
  <si>
    <t>39</t>
  </si>
  <si>
    <t>220960312</t>
  </si>
  <si>
    <t>Komplexní vyzkoušení křižovatky s MRřadičem před uvedením zař do provozu za každých dalších 5 skupin</t>
  </si>
  <si>
    <t>-45750655</t>
  </si>
  <si>
    <t>Komplexní vyzkoušení křižovatky s mikroprocesorovým řadičem MR před uvedením zařízení do provozu za každých dalších pět signálních skupin</t>
  </si>
  <si>
    <t>40</t>
  </si>
  <si>
    <t>220960422</t>
  </si>
  <si>
    <t>Uvedení zařízení SSZ do provozu po přepnutí na blikající žlutou</t>
  </si>
  <si>
    <t>-1091695930</t>
  </si>
  <si>
    <t>Uvedení do provozu silniční signalizační zařízení po přepnutí na blikající žlutou</t>
  </si>
  <si>
    <t>41</t>
  </si>
  <si>
    <t>220960443</t>
  </si>
  <si>
    <t>Připojení zařízení SSZ do koordinované skupiny</t>
  </si>
  <si>
    <t>-1566236080</t>
  </si>
  <si>
    <t>Připojení silničního signalizačního zařízení včetně vyhledání příslušných vodičů koordinačního kabelu, kontroly ovládacích napětí, propojení svorkovnice B a F do koordinované skupiny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</si>
</sst>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ht="36.96" customHeight="1">
      <c r="AR2"/>
      <c r="BS2" s="13" t="s">
        <v>7</v>
      </c>
      <c r="BT2" s="13" t="s">
        <v>8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G10" s="27"/>
      <c r="BS10" s="13" t="s">
        <v>7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G11" s="27"/>
      <c r="BS11" s="13" t="s">
        <v>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G14" s="27"/>
      <c r="BS14" s="13" t="s">
        <v>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G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G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ROUND(AX94, 2)</f>
        <v>0</v>
      </c>
      <c r="AL29" s="42"/>
      <c r="AM29" s="42"/>
      <c r="AN29" s="42"/>
      <c r="AO29" s="42"/>
      <c r="AP29" s="42"/>
      <c r="AQ29" s="42"/>
      <c r="AR29" s="45"/>
      <c r="BG29" s="46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ROUND(AY94, 2)</f>
        <v>0</v>
      </c>
      <c r="AL30" s="42"/>
      <c r="AM30" s="42"/>
      <c r="AN30" s="42"/>
      <c r="AO30" s="42"/>
      <c r="AP30" s="42"/>
      <c r="AQ30" s="42"/>
      <c r="AR30" s="45"/>
      <c r="BG30" s="46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46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46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27"/>
    </row>
    <row r="35" s="1" customFormat="1" ht="25.92" customHeight="1">
      <c r="B35" s="34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52</v>
      </c>
      <c r="AI60" s="37"/>
      <c r="AJ60" s="37"/>
      <c r="AK60" s="37"/>
      <c r="AL60" s="37"/>
      <c r="AM60" s="56" t="s">
        <v>53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55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52</v>
      </c>
      <c r="AI75" s="37"/>
      <c r="AJ75" s="37"/>
      <c r="AK75" s="37"/>
      <c r="AL75" s="37"/>
      <c r="AM75" s="56" t="s">
        <v>53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14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4282018-9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17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4.28 Olomoucká x Průmyslová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70" t="str">
        <f>IF(AN8= "","",AN8)</f>
        <v>1. 10. 2018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Statutární město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5"/>
    </row>
    <row r="90" s="1" customFormat="1" ht="15.15" customHeight="1"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3"/>
    </row>
    <row r="92" s="1" customFormat="1" ht="29.28" customHeight="1">
      <c r="B92" s="34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2" t="s">
        <v>74</v>
      </c>
      <c r="BE92" s="92" t="s">
        <v>75</v>
      </c>
      <c r="BF92" s="93" t="s">
        <v>76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6"/>
    </row>
    <row r="94" s="5" customFormat="1" ht="32.4" customHeight="1">
      <c r="B94" s="97"/>
      <c r="C94" s="98" t="s">
        <v>77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SUM(AG94,AV94)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ROUND(AT95,2)</f>
        <v>0</v>
      </c>
      <c r="AU94" s="106">
        <f>ROUND(AU95,2)</f>
        <v>0</v>
      </c>
      <c r="AV94" s="106">
        <f>ROUND(SUM(AX94:AY94),2)</f>
        <v>0</v>
      </c>
      <c r="AW94" s="107">
        <f>ROUND(AW95,5)</f>
        <v>0</v>
      </c>
      <c r="AX94" s="106">
        <f>ROUND(BB94*L29,2)</f>
        <v>0</v>
      </c>
      <c r="AY94" s="106">
        <f>ROUND(BC94*L30,2)</f>
        <v>0</v>
      </c>
      <c r="AZ94" s="106">
        <f>ROUND(BD94*L29,2)</f>
        <v>0</v>
      </c>
      <c r="BA94" s="106">
        <f>ROUND(BE94*L30,2)</f>
        <v>0</v>
      </c>
      <c r="BB94" s="106">
        <f>ROUND(BB95,2)</f>
        <v>0</v>
      </c>
      <c r="BC94" s="106">
        <f>ROUND(BC95,2)</f>
        <v>0</v>
      </c>
      <c r="BD94" s="106">
        <f>ROUND(BD95,2)</f>
        <v>0</v>
      </c>
      <c r="BE94" s="106">
        <f>ROUND(BE95,2)</f>
        <v>0</v>
      </c>
      <c r="BF94" s="108">
        <f>ROUND(BF95,2)</f>
        <v>0</v>
      </c>
      <c r="BS94" s="109" t="s">
        <v>78</v>
      </c>
      <c r="BT94" s="109" t="s">
        <v>79</v>
      </c>
      <c r="BU94" s="110" t="s">
        <v>80</v>
      </c>
      <c r="BV94" s="109" t="s">
        <v>81</v>
      </c>
      <c r="BW94" s="109" t="s">
        <v>6</v>
      </c>
      <c r="BX94" s="109" t="s">
        <v>82</v>
      </c>
      <c r="CL94" s="109" t="s">
        <v>1</v>
      </c>
    </row>
    <row r="95" s="6" customFormat="1" ht="27" customHeight="1">
      <c r="A95" s="111" t="s">
        <v>83</v>
      </c>
      <c r="B95" s="112"/>
      <c r="C95" s="113"/>
      <c r="D95" s="114" t="s">
        <v>15</v>
      </c>
      <c r="E95" s="114"/>
      <c r="F95" s="114"/>
      <c r="G95" s="114"/>
      <c r="H95" s="114"/>
      <c r="I95" s="115"/>
      <c r="J95" s="114" t="s">
        <v>18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'4282018-9 - 4.28 Olomouck...'!K32</f>
        <v>0</v>
      </c>
      <c r="AH95" s="115"/>
      <c r="AI95" s="115"/>
      <c r="AJ95" s="115"/>
      <c r="AK95" s="115"/>
      <c r="AL95" s="115"/>
      <c r="AM95" s="115"/>
      <c r="AN95" s="116">
        <f>SUM(AG95,AV95)</f>
        <v>0</v>
      </c>
      <c r="AO95" s="115"/>
      <c r="AP95" s="115"/>
      <c r="AQ95" s="117" t="s">
        <v>84</v>
      </c>
      <c r="AR95" s="118"/>
      <c r="AS95" s="119">
        <f>'4282018-9 - 4.28 Olomouck...'!K30</f>
        <v>0</v>
      </c>
      <c r="AT95" s="120">
        <f>'4282018-9 - 4.28 Olomouck...'!K31</f>
        <v>0</v>
      </c>
      <c r="AU95" s="120">
        <v>0</v>
      </c>
      <c r="AV95" s="120">
        <f>ROUND(SUM(AX95:AY95),2)</f>
        <v>0</v>
      </c>
      <c r="AW95" s="121">
        <f>'4282018-9 - 4.28 Olomouck...'!T118</f>
        <v>0</v>
      </c>
      <c r="AX95" s="120">
        <f>'4282018-9 - 4.28 Olomouck...'!K35</f>
        <v>0</v>
      </c>
      <c r="AY95" s="120">
        <f>'4282018-9 - 4.28 Olomouck...'!K36</f>
        <v>0</v>
      </c>
      <c r="AZ95" s="120">
        <f>'4282018-9 - 4.28 Olomouck...'!K37</f>
        <v>0</v>
      </c>
      <c r="BA95" s="120">
        <f>'4282018-9 - 4.28 Olomouck...'!K38</f>
        <v>0</v>
      </c>
      <c r="BB95" s="120">
        <f>'4282018-9 - 4.28 Olomouck...'!F35</f>
        <v>0</v>
      </c>
      <c r="BC95" s="120">
        <f>'4282018-9 - 4.28 Olomouck...'!F36</f>
        <v>0</v>
      </c>
      <c r="BD95" s="120">
        <f>'4282018-9 - 4.28 Olomouck...'!F37</f>
        <v>0</v>
      </c>
      <c r="BE95" s="120">
        <f>'4282018-9 - 4.28 Olomouck...'!F38</f>
        <v>0</v>
      </c>
      <c r="BF95" s="122">
        <f>'4282018-9 - 4.28 Olomouck...'!F39</f>
        <v>0</v>
      </c>
      <c r="BT95" s="123" t="s">
        <v>85</v>
      </c>
      <c r="BV95" s="123" t="s">
        <v>81</v>
      </c>
      <c r="BW95" s="123" t="s">
        <v>86</v>
      </c>
      <c r="BX95" s="123" t="s">
        <v>6</v>
      </c>
      <c r="CL95" s="123" t="s">
        <v>1</v>
      </c>
      <c r="CM95" s="123" t="s">
        <v>87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AptISDuMQi4d99WPgtFw98N9jTxbKySQYYiXCxSXiT31y1gNwxnWVV6hvgrUd3eyUHCaKNp/X84K5gkbbV0PJA==" hashValue="dqsnAD/2Z/ql7u4UIy5cJKZZqZWXNjQ3GgEneizbIk+g/VVA10Fn7AYNXWkruC1p/rUSgeQxRxJiaB8b5P6hkw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4282018-9 - 4.28 Olomouc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style="124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7"/>
      <c r="K3" s="126"/>
      <c r="L3" s="126"/>
      <c r="M3" s="16"/>
      <c r="AT3" s="13" t="s">
        <v>87</v>
      </c>
    </row>
    <row r="4" ht="24.96" customHeight="1">
      <c r="B4" s="16"/>
      <c r="D4" s="128" t="s">
        <v>88</v>
      </c>
      <c r="M4" s="16"/>
      <c r="N4" s="129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30" t="s">
        <v>17</v>
      </c>
      <c r="M6" s="16"/>
    </row>
    <row r="7" ht="16.5" customHeight="1">
      <c r="B7" s="16"/>
      <c r="E7" s="131" t="str">
        <f>'Rekapitulace stavby'!K6</f>
        <v>4.28 Olomoucká x Průmyslová</v>
      </c>
      <c r="F7" s="130"/>
      <c r="G7" s="130"/>
      <c r="H7" s="130"/>
      <c r="M7" s="16"/>
    </row>
    <row r="8" s="1" customFormat="1" ht="12" customHeight="1">
      <c r="B8" s="39"/>
      <c r="D8" s="130" t="s">
        <v>89</v>
      </c>
      <c r="I8" s="132"/>
      <c r="J8" s="132"/>
      <c r="M8" s="39"/>
    </row>
    <row r="9" s="1" customFormat="1" ht="36.96" customHeight="1">
      <c r="B9" s="39"/>
      <c r="E9" s="133" t="s">
        <v>90</v>
      </c>
      <c r="F9" s="1"/>
      <c r="G9" s="1"/>
      <c r="H9" s="1"/>
      <c r="I9" s="132"/>
      <c r="J9" s="132"/>
      <c r="M9" s="39"/>
    </row>
    <row r="10" s="1" customFormat="1">
      <c r="B10" s="39"/>
      <c r="I10" s="132"/>
      <c r="J10" s="132"/>
      <c r="M10" s="39"/>
    </row>
    <row r="11" s="1" customFormat="1" ht="12" customHeight="1">
      <c r="B11" s="39"/>
      <c r="D11" s="130" t="s">
        <v>19</v>
      </c>
      <c r="F11" s="134" t="s">
        <v>1</v>
      </c>
      <c r="I11" s="135" t="s">
        <v>20</v>
      </c>
      <c r="J11" s="136" t="s">
        <v>1</v>
      </c>
      <c r="M11" s="39"/>
    </row>
    <row r="12" s="1" customFormat="1" ht="12" customHeight="1">
      <c r="B12" s="39"/>
      <c r="D12" s="130" t="s">
        <v>21</v>
      </c>
      <c r="F12" s="134" t="s">
        <v>22</v>
      </c>
      <c r="I12" s="135" t="s">
        <v>23</v>
      </c>
      <c r="J12" s="137" t="str">
        <f>'Rekapitulace stavby'!AN8</f>
        <v>1. 10. 2018</v>
      </c>
      <c r="M12" s="39"/>
    </row>
    <row r="13" s="1" customFormat="1" ht="10.8" customHeight="1">
      <c r="B13" s="39"/>
      <c r="I13" s="132"/>
      <c r="J13" s="132"/>
      <c r="M13" s="39"/>
    </row>
    <row r="14" s="1" customFormat="1" ht="12" customHeight="1">
      <c r="B14" s="39"/>
      <c r="D14" s="130" t="s">
        <v>25</v>
      </c>
      <c r="I14" s="135" t="s">
        <v>26</v>
      </c>
      <c r="J14" s="136" t="s">
        <v>27</v>
      </c>
      <c r="M14" s="39"/>
    </row>
    <row r="15" s="1" customFormat="1" ht="18" customHeight="1">
      <c r="B15" s="39"/>
      <c r="E15" s="134" t="s">
        <v>28</v>
      </c>
      <c r="I15" s="135" t="s">
        <v>29</v>
      </c>
      <c r="J15" s="136" t="s">
        <v>30</v>
      </c>
      <c r="M15" s="39"/>
    </row>
    <row r="16" s="1" customFormat="1" ht="6.96" customHeight="1">
      <c r="B16" s="39"/>
      <c r="I16" s="132"/>
      <c r="J16" s="132"/>
      <c r="M16" s="39"/>
    </row>
    <row r="17" s="1" customFormat="1" ht="12" customHeight="1">
      <c r="B17" s="39"/>
      <c r="D17" s="130" t="s">
        <v>31</v>
      </c>
      <c r="I17" s="135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4"/>
      <c r="G18" s="134"/>
      <c r="H18" s="134"/>
      <c r="I18" s="135" t="s">
        <v>29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32"/>
      <c r="J19" s="132"/>
      <c r="M19" s="39"/>
    </row>
    <row r="20" s="1" customFormat="1" ht="12" customHeight="1">
      <c r="B20" s="39"/>
      <c r="D20" s="130" t="s">
        <v>33</v>
      </c>
      <c r="I20" s="135" t="s">
        <v>26</v>
      </c>
      <c r="J20" s="136" t="str">
        <f>IF('Rekapitulace stavby'!AN16="","",'Rekapitulace stavby'!AN16)</f>
        <v/>
      </c>
      <c r="M20" s="39"/>
    </row>
    <row r="21" s="1" customFormat="1" ht="18" customHeight="1">
      <c r="B21" s="39"/>
      <c r="E21" s="134" t="str">
        <f>IF('Rekapitulace stavby'!E17="","",'Rekapitulace stavby'!E17)</f>
        <v xml:space="preserve"> </v>
      </c>
      <c r="I21" s="135" t="s">
        <v>29</v>
      </c>
      <c r="J21" s="136" t="str">
        <f>IF('Rekapitulace stavby'!AN17="","",'Rekapitulace stavby'!AN17)</f>
        <v/>
      </c>
      <c r="M21" s="39"/>
    </row>
    <row r="22" s="1" customFormat="1" ht="6.96" customHeight="1">
      <c r="B22" s="39"/>
      <c r="I22" s="132"/>
      <c r="J22" s="132"/>
      <c r="M22" s="39"/>
    </row>
    <row r="23" s="1" customFormat="1" ht="12" customHeight="1">
      <c r="B23" s="39"/>
      <c r="D23" s="130" t="s">
        <v>35</v>
      </c>
      <c r="I23" s="135" t="s">
        <v>26</v>
      </c>
      <c r="J23" s="136" t="str">
        <f>IF('Rekapitulace stavby'!AN19="","",'Rekapitulace stavby'!AN19)</f>
        <v/>
      </c>
      <c r="M23" s="39"/>
    </row>
    <row r="24" s="1" customFormat="1" ht="18" customHeight="1">
      <c r="B24" s="39"/>
      <c r="E24" s="134" t="str">
        <f>IF('Rekapitulace stavby'!E20="","",'Rekapitulace stavby'!E20)</f>
        <v xml:space="preserve"> </v>
      </c>
      <c r="I24" s="135" t="s">
        <v>29</v>
      </c>
      <c r="J24" s="136" t="str">
        <f>IF('Rekapitulace stavby'!AN20="","",'Rekapitulace stavby'!AN20)</f>
        <v/>
      </c>
      <c r="M24" s="39"/>
    </row>
    <row r="25" s="1" customFormat="1" ht="6.96" customHeight="1">
      <c r="B25" s="39"/>
      <c r="I25" s="132"/>
      <c r="J25" s="132"/>
      <c r="M25" s="39"/>
    </row>
    <row r="26" s="1" customFormat="1" ht="12" customHeight="1">
      <c r="B26" s="39"/>
      <c r="D26" s="130" t="s">
        <v>36</v>
      </c>
      <c r="I26" s="132"/>
      <c r="J26" s="132"/>
      <c r="M26" s="39"/>
    </row>
    <row r="27" s="7" customFormat="1" ht="16.5" customHeight="1">
      <c r="B27" s="138"/>
      <c r="E27" s="139" t="s">
        <v>1</v>
      </c>
      <c r="F27" s="139"/>
      <c r="G27" s="139"/>
      <c r="H27" s="139"/>
      <c r="I27" s="140"/>
      <c r="J27" s="140"/>
      <c r="M27" s="138"/>
    </row>
    <row r="28" s="1" customFormat="1" ht="6.96" customHeight="1">
      <c r="B28" s="39"/>
      <c r="I28" s="132"/>
      <c r="J28" s="132"/>
      <c r="M28" s="39"/>
    </row>
    <row r="29" s="1" customFormat="1" ht="6.96" customHeight="1">
      <c r="B29" s="39"/>
      <c r="D29" s="74"/>
      <c r="E29" s="74"/>
      <c r="F29" s="74"/>
      <c r="G29" s="74"/>
      <c r="H29" s="74"/>
      <c r="I29" s="141"/>
      <c r="J29" s="141"/>
      <c r="K29" s="74"/>
      <c r="L29" s="74"/>
      <c r="M29" s="39"/>
    </row>
    <row r="30" s="1" customFormat="1">
      <c r="B30" s="39"/>
      <c r="E30" s="130" t="s">
        <v>91</v>
      </c>
      <c r="I30" s="132"/>
      <c r="J30" s="132"/>
      <c r="K30" s="142">
        <f>I96</f>
        <v>0</v>
      </c>
      <c r="M30" s="39"/>
    </row>
    <row r="31" s="1" customFormat="1">
      <c r="B31" s="39"/>
      <c r="E31" s="130" t="s">
        <v>92</v>
      </c>
      <c r="I31" s="132"/>
      <c r="J31" s="132"/>
      <c r="K31" s="142">
        <f>J96</f>
        <v>0</v>
      </c>
      <c r="M31" s="39"/>
    </row>
    <row r="32" s="1" customFormat="1" ht="25.44" customHeight="1">
      <c r="B32" s="39"/>
      <c r="D32" s="143" t="s">
        <v>37</v>
      </c>
      <c r="I32" s="132"/>
      <c r="J32" s="132"/>
      <c r="K32" s="144">
        <f>ROUND(K118, 2)</f>
        <v>0</v>
      </c>
      <c r="M32" s="39"/>
    </row>
    <row r="33" s="1" customFormat="1" ht="6.96" customHeight="1">
      <c r="B33" s="39"/>
      <c r="D33" s="74"/>
      <c r="E33" s="74"/>
      <c r="F33" s="74"/>
      <c r="G33" s="74"/>
      <c r="H33" s="74"/>
      <c r="I33" s="141"/>
      <c r="J33" s="141"/>
      <c r="K33" s="74"/>
      <c r="L33" s="74"/>
      <c r="M33" s="39"/>
    </row>
    <row r="34" s="1" customFormat="1" ht="14.4" customHeight="1">
      <c r="B34" s="39"/>
      <c r="F34" s="145" t="s">
        <v>39</v>
      </c>
      <c r="I34" s="146" t="s">
        <v>38</v>
      </c>
      <c r="J34" s="132"/>
      <c r="K34" s="145" t="s">
        <v>40</v>
      </c>
      <c r="M34" s="39"/>
    </row>
    <row r="35" s="1" customFormat="1" ht="14.4" customHeight="1">
      <c r="B35" s="39"/>
      <c r="D35" s="147" t="s">
        <v>41</v>
      </c>
      <c r="E35" s="130" t="s">
        <v>42</v>
      </c>
      <c r="F35" s="142">
        <f>ROUND((SUM(BE118:BE219)),  2)</f>
        <v>0</v>
      </c>
      <c r="I35" s="148">
        <v>0.20999999999999999</v>
      </c>
      <c r="J35" s="132"/>
      <c r="K35" s="142">
        <f>ROUND(((SUM(BE118:BE219))*I35),  2)</f>
        <v>0</v>
      </c>
      <c r="M35" s="39"/>
    </row>
    <row r="36" s="1" customFormat="1" ht="14.4" customHeight="1">
      <c r="B36" s="39"/>
      <c r="E36" s="130" t="s">
        <v>43</v>
      </c>
      <c r="F36" s="142">
        <f>ROUND((SUM(BF118:BF219)),  2)</f>
        <v>0</v>
      </c>
      <c r="I36" s="148">
        <v>0.14999999999999999</v>
      </c>
      <c r="J36" s="132"/>
      <c r="K36" s="142">
        <f>ROUND(((SUM(BF118:BF219))*I36),  2)</f>
        <v>0</v>
      </c>
      <c r="M36" s="39"/>
    </row>
    <row r="37" hidden="1" s="1" customFormat="1" ht="14.4" customHeight="1">
      <c r="B37" s="39"/>
      <c r="E37" s="130" t="s">
        <v>44</v>
      </c>
      <c r="F37" s="142">
        <f>ROUND((SUM(BG118:BG219)),  2)</f>
        <v>0</v>
      </c>
      <c r="I37" s="148">
        <v>0.20999999999999999</v>
      </c>
      <c r="J37" s="132"/>
      <c r="K37" s="142">
        <f>0</f>
        <v>0</v>
      </c>
      <c r="M37" s="39"/>
    </row>
    <row r="38" hidden="1" s="1" customFormat="1" ht="14.4" customHeight="1">
      <c r="B38" s="39"/>
      <c r="E38" s="130" t="s">
        <v>45</v>
      </c>
      <c r="F38" s="142">
        <f>ROUND((SUM(BH118:BH219)),  2)</f>
        <v>0</v>
      </c>
      <c r="I38" s="148">
        <v>0.14999999999999999</v>
      </c>
      <c r="J38" s="132"/>
      <c r="K38" s="142">
        <f>0</f>
        <v>0</v>
      </c>
      <c r="M38" s="39"/>
    </row>
    <row r="39" hidden="1" s="1" customFormat="1" ht="14.4" customHeight="1">
      <c r="B39" s="39"/>
      <c r="E39" s="130" t="s">
        <v>46</v>
      </c>
      <c r="F39" s="142">
        <f>ROUND((SUM(BI118:BI219)),  2)</f>
        <v>0</v>
      </c>
      <c r="I39" s="148">
        <v>0</v>
      </c>
      <c r="J39" s="132"/>
      <c r="K39" s="142">
        <f>0</f>
        <v>0</v>
      </c>
      <c r="M39" s="39"/>
    </row>
    <row r="40" s="1" customFormat="1" ht="6.96" customHeight="1">
      <c r="B40" s="39"/>
      <c r="I40" s="132"/>
      <c r="J40" s="132"/>
      <c r="M40" s="39"/>
    </row>
    <row r="41" s="1" customFormat="1" ht="25.44" customHeight="1">
      <c r="B41" s="39"/>
      <c r="C41" s="149"/>
      <c r="D41" s="150" t="s">
        <v>47</v>
      </c>
      <c r="E41" s="151"/>
      <c r="F41" s="151"/>
      <c r="G41" s="152" t="s">
        <v>48</v>
      </c>
      <c r="H41" s="153" t="s">
        <v>49</v>
      </c>
      <c r="I41" s="154"/>
      <c r="J41" s="154"/>
      <c r="K41" s="155">
        <f>SUM(K32:K39)</f>
        <v>0</v>
      </c>
      <c r="L41" s="156"/>
      <c r="M41" s="39"/>
    </row>
    <row r="42" s="1" customFormat="1" ht="14.4" customHeight="1">
      <c r="B42" s="39"/>
      <c r="I42" s="132"/>
      <c r="J42" s="132"/>
      <c r="M42" s="39"/>
    </row>
    <row r="43" ht="14.4" customHeight="1">
      <c r="B43" s="16"/>
      <c r="M43" s="16"/>
    </row>
    <row r="44" ht="14.4" customHeight="1">
      <c r="B44" s="16"/>
      <c r="M44" s="16"/>
    </row>
    <row r="45" ht="14.4" customHeight="1">
      <c r="B45" s="16"/>
      <c r="M45" s="16"/>
    </row>
    <row r="46" ht="14.4" customHeight="1">
      <c r="B46" s="16"/>
      <c r="M46" s="16"/>
    </row>
    <row r="47" ht="14.4" customHeight="1">
      <c r="B47" s="16"/>
      <c r="M47" s="16"/>
    </row>
    <row r="48" ht="14.4" customHeight="1">
      <c r="B48" s="16"/>
      <c r="M48" s="16"/>
    </row>
    <row r="49" ht="14.4" customHeight="1">
      <c r="B49" s="16"/>
      <c r="M49" s="16"/>
    </row>
    <row r="50" s="1" customFormat="1" ht="14.4" customHeight="1">
      <c r="B50" s="39"/>
      <c r="D50" s="157" t="s">
        <v>50</v>
      </c>
      <c r="E50" s="158"/>
      <c r="F50" s="158"/>
      <c r="G50" s="157" t="s">
        <v>51</v>
      </c>
      <c r="H50" s="158"/>
      <c r="I50" s="159"/>
      <c r="J50" s="159"/>
      <c r="K50" s="158"/>
      <c r="L50" s="158"/>
      <c r="M50" s="3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1" customFormat="1">
      <c r="B61" s="39"/>
      <c r="D61" s="160" t="s">
        <v>52</v>
      </c>
      <c r="E61" s="161"/>
      <c r="F61" s="162" t="s">
        <v>53</v>
      </c>
      <c r="G61" s="160" t="s">
        <v>52</v>
      </c>
      <c r="H61" s="161"/>
      <c r="I61" s="163"/>
      <c r="J61" s="164" t="s">
        <v>53</v>
      </c>
      <c r="K61" s="161"/>
      <c r="L61" s="161"/>
      <c r="M61" s="39"/>
    </row>
    <row r="62">
      <c r="B62" s="16"/>
      <c r="M62" s="16"/>
    </row>
    <row r="63">
      <c r="B63" s="16"/>
      <c r="M63" s="16"/>
    </row>
    <row r="64">
      <c r="B64" s="16"/>
      <c r="M64" s="16"/>
    </row>
    <row r="65" s="1" customFormat="1">
      <c r="B65" s="39"/>
      <c r="D65" s="157" t="s">
        <v>54</v>
      </c>
      <c r="E65" s="158"/>
      <c r="F65" s="158"/>
      <c r="G65" s="157" t="s">
        <v>55</v>
      </c>
      <c r="H65" s="158"/>
      <c r="I65" s="159"/>
      <c r="J65" s="159"/>
      <c r="K65" s="158"/>
      <c r="L65" s="158"/>
      <c r="M65" s="39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1" customFormat="1">
      <c r="B76" s="39"/>
      <c r="D76" s="160" t="s">
        <v>52</v>
      </c>
      <c r="E76" s="161"/>
      <c r="F76" s="162" t="s">
        <v>53</v>
      </c>
      <c r="G76" s="160" t="s">
        <v>52</v>
      </c>
      <c r="H76" s="161"/>
      <c r="I76" s="163"/>
      <c r="J76" s="164" t="s">
        <v>53</v>
      </c>
      <c r="K76" s="161"/>
      <c r="L76" s="161"/>
      <c r="M76" s="39"/>
    </row>
    <row r="77" s="1" customFormat="1" ht="14.4" customHeight="1">
      <c r="B77" s="165"/>
      <c r="C77" s="166"/>
      <c r="D77" s="166"/>
      <c r="E77" s="166"/>
      <c r="F77" s="166"/>
      <c r="G77" s="166"/>
      <c r="H77" s="166"/>
      <c r="I77" s="167"/>
      <c r="J77" s="167"/>
      <c r="K77" s="166"/>
      <c r="L77" s="166"/>
      <c r="M77" s="39"/>
    </row>
    <row r="81" s="1" customFormat="1" ht="6.96" customHeight="1">
      <c r="B81" s="168"/>
      <c r="C81" s="169"/>
      <c r="D81" s="169"/>
      <c r="E81" s="169"/>
      <c r="F81" s="169"/>
      <c r="G81" s="169"/>
      <c r="H81" s="169"/>
      <c r="I81" s="170"/>
      <c r="J81" s="170"/>
      <c r="K81" s="169"/>
      <c r="L81" s="169"/>
      <c r="M81" s="39"/>
    </row>
    <row r="82" s="1" customFormat="1" ht="24.96" customHeight="1">
      <c r="B82" s="34"/>
      <c r="C82" s="19" t="s">
        <v>93</v>
      </c>
      <c r="D82" s="35"/>
      <c r="E82" s="35"/>
      <c r="F82" s="35"/>
      <c r="G82" s="35"/>
      <c r="H82" s="35"/>
      <c r="I82" s="132"/>
      <c r="J82" s="132"/>
      <c r="K82" s="35"/>
      <c r="L82" s="35"/>
      <c r="M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2"/>
      <c r="J83" s="132"/>
      <c r="K83" s="35"/>
      <c r="L83" s="35"/>
      <c r="M83" s="39"/>
    </row>
    <row r="84" s="1" customFormat="1" ht="12" customHeight="1">
      <c r="B84" s="34"/>
      <c r="C84" s="28" t="s">
        <v>17</v>
      </c>
      <c r="D84" s="35"/>
      <c r="E84" s="35"/>
      <c r="F84" s="35"/>
      <c r="G84" s="35"/>
      <c r="H84" s="35"/>
      <c r="I84" s="132"/>
      <c r="J84" s="132"/>
      <c r="K84" s="35"/>
      <c r="L84" s="35"/>
      <c r="M84" s="39"/>
    </row>
    <row r="85" s="1" customFormat="1" ht="16.5" customHeight="1">
      <c r="B85" s="34"/>
      <c r="C85" s="35"/>
      <c r="D85" s="35"/>
      <c r="E85" s="171" t="str">
        <f>E7</f>
        <v>4.28 Olomoucká x Průmyslová</v>
      </c>
      <c r="F85" s="28"/>
      <c r="G85" s="28"/>
      <c r="H85" s="28"/>
      <c r="I85" s="132"/>
      <c r="J85" s="132"/>
      <c r="K85" s="35"/>
      <c r="L85" s="35"/>
      <c r="M85" s="39"/>
    </row>
    <row r="86" s="1" customFormat="1" ht="12" customHeight="1">
      <c r="B86" s="34"/>
      <c r="C86" s="28" t="s">
        <v>89</v>
      </c>
      <c r="D86" s="35"/>
      <c r="E86" s="35"/>
      <c r="F86" s="35"/>
      <c r="G86" s="35"/>
      <c r="H86" s="35"/>
      <c r="I86" s="132"/>
      <c r="J86" s="132"/>
      <c r="K86" s="35"/>
      <c r="L86" s="35"/>
      <c r="M86" s="39"/>
    </row>
    <row r="87" s="1" customFormat="1" ht="16.5" customHeight="1">
      <c r="B87" s="34"/>
      <c r="C87" s="35"/>
      <c r="D87" s="35"/>
      <c r="E87" s="67" t="str">
        <f>E9</f>
        <v>4282018-9 - 4.28 Olomoucká x Průmyslová</v>
      </c>
      <c r="F87" s="35"/>
      <c r="G87" s="35"/>
      <c r="H87" s="35"/>
      <c r="I87" s="132"/>
      <c r="J87" s="132"/>
      <c r="K87" s="35"/>
      <c r="L87" s="35"/>
      <c r="M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32"/>
      <c r="J88" s="132"/>
      <c r="K88" s="35"/>
      <c r="L88" s="35"/>
      <c r="M88" s="39"/>
    </row>
    <row r="89" s="1" customFormat="1" ht="12" customHeight="1">
      <c r="B89" s="34"/>
      <c r="C89" s="28" t="s">
        <v>21</v>
      </c>
      <c r="D89" s="35"/>
      <c r="E89" s="35"/>
      <c r="F89" s="23" t="str">
        <f>F12</f>
        <v>Brno</v>
      </c>
      <c r="G89" s="35"/>
      <c r="H89" s="35"/>
      <c r="I89" s="135" t="s">
        <v>23</v>
      </c>
      <c r="J89" s="137" t="str">
        <f>IF(J12="","",J12)</f>
        <v>1. 10. 2018</v>
      </c>
      <c r="K89" s="35"/>
      <c r="L89" s="35"/>
      <c r="M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32"/>
      <c r="J90" s="132"/>
      <c r="K90" s="35"/>
      <c r="L90" s="35"/>
      <c r="M90" s="39"/>
    </row>
    <row r="91" s="1" customFormat="1" ht="15.15" customHeight="1">
      <c r="B91" s="34"/>
      <c r="C91" s="28" t="s">
        <v>25</v>
      </c>
      <c r="D91" s="35"/>
      <c r="E91" s="35"/>
      <c r="F91" s="23" t="str">
        <f>E15</f>
        <v>Statutární město Brno</v>
      </c>
      <c r="G91" s="35"/>
      <c r="H91" s="35"/>
      <c r="I91" s="135" t="s">
        <v>33</v>
      </c>
      <c r="J91" s="172" t="str">
        <f>E21</f>
        <v xml:space="preserve"> </v>
      </c>
      <c r="K91" s="35"/>
      <c r="L91" s="35"/>
      <c r="M91" s="39"/>
    </row>
    <row r="92" s="1" customFormat="1" ht="15.15" customHeight="1">
      <c r="B92" s="34"/>
      <c r="C92" s="28" t="s">
        <v>31</v>
      </c>
      <c r="D92" s="35"/>
      <c r="E92" s="35"/>
      <c r="F92" s="23" t="str">
        <f>IF(E18="","",E18)</f>
        <v>Vyplň údaj</v>
      </c>
      <c r="G92" s="35"/>
      <c r="H92" s="35"/>
      <c r="I92" s="135" t="s">
        <v>35</v>
      </c>
      <c r="J92" s="172" t="str">
        <f>E24</f>
        <v xml:space="preserve"> </v>
      </c>
      <c r="K92" s="35"/>
      <c r="L92" s="35"/>
      <c r="M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32"/>
      <c r="J93" s="132"/>
      <c r="K93" s="35"/>
      <c r="L93" s="35"/>
      <c r="M93" s="39"/>
    </row>
    <row r="94" s="1" customFormat="1" ht="29.28" customHeight="1">
      <c r="B94" s="34"/>
      <c r="C94" s="173" t="s">
        <v>94</v>
      </c>
      <c r="D94" s="174"/>
      <c r="E94" s="174"/>
      <c r="F94" s="174"/>
      <c r="G94" s="174"/>
      <c r="H94" s="174"/>
      <c r="I94" s="175" t="s">
        <v>95</v>
      </c>
      <c r="J94" s="175" t="s">
        <v>96</v>
      </c>
      <c r="K94" s="176" t="s">
        <v>97</v>
      </c>
      <c r="L94" s="174"/>
      <c r="M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32"/>
      <c r="J95" s="132"/>
      <c r="K95" s="35"/>
      <c r="L95" s="35"/>
      <c r="M95" s="39"/>
    </row>
    <row r="96" s="1" customFormat="1" ht="22.8" customHeight="1">
      <c r="B96" s="34"/>
      <c r="C96" s="177" t="s">
        <v>98</v>
      </c>
      <c r="D96" s="35"/>
      <c r="E96" s="35"/>
      <c r="F96" s="35"/>
      <c r="G96" s="35"/>
      <c r="H96" s="35"/>
      <c r="I96" s="178">
        <f>Q118</f>
        <v>0</v>
      </c>
      <c r="J96" s="178">
        <f>R118</f>
        <v>0</v>
      </c>
      <c r="K96" s="101">
        <f>K118</f>
        <v>0</v>
      </c>
      <c r="L96" s="35"/>
      <c r="M96" s="39"/>
      <c r="AU96" s="13" t="s">
        <v>99</v>
      </c>
    </row>
    <row r="97" s="8" customFormat="1" ht="24.96" customHeight="1">
      <c r="B97" s="179"/>
      <c r="C97" s="180"/>
      <c r="D97" s="181" t="s">
        <v>100</v>
      </c>
      <c r="E97" s="182"/>
      <c r="F97" s="182"/>
      <c r="G97" s="182"/>
      <c r="H97" s="182"/>
      <c r="I97" s="183">
        <f>Q119</f>
        <v>0</v>
      </c>
      <c r="J97" s="183">
        <f>R119</f>
        <v>0</v>
      </c>
      <c r="K97" s="184">
        <f>K119</f>
        <v>0</v>
      </c>
      <c r="L97" s="180"/>
      <c r="M97" s="185"/>
    </row>
    <row r="98" s="9" customFormat="1" ht="19.92" customHeight="1">
      <c r="B98" s="186"/>
      <c r="C98" s="187"/>
      <c r="D98" s="188" t="s">
        <v>101</v>
      </c>
      <c r="E98" s="189"/>
      <c r="F98" s="189"/>
      <c r="G98" s="189"/>
      <c r="H98" s="189"/>
      <c r="I98" s="190">
        <f>Q120</f>
        <v>0</v>
      </c>
      <c r="J98" s="190">
        <f>R120</f>
        <v>0</v>
      </c>
      <c r="K98" s="191">
        <f>K120</f>
        <v>0</v>
      </c>
      <c r="L98" s="187"/>
      <c r="M98" s="192"/>
    </row>
    <row r="99" s="1" customFormat="1" ht="21.84" customHeight="1">
      <c r="B99" s="34"/>
      <c r="C99" s="35"/>
      <c r="D99" s="35"/>
      <c r="E99" s="35"/>
      <c r="F99" s="35"/>
      <c r="G99" s="35"/>
      <c r="H99" s="35"/>
      <c r="I99" s="132"/>
      <c r="J99" s="132"/>
      <c r="K99" s="35"/>
      <c r="L99" s="35"/>
      <c r="M99" s="39"/>
    </row>
    <row r="100" s="1" customFormat="1" ht="6.96" customHeight="1">
      <c r="B100" s="57"/>
      <c r="C100" s="58"/>
      <c r="D100" s="58"/>
      <c r="E100" s="58"/>
      <c r="F100" s="58"/>
      <c r="G100" s="58"/>
      <c r="H100" s="58"/>
      <c r="I100" s="167"/>
      <c r="J100" s="167"/>
      <c r="K100" s="58"/>
      <c r="L100" s="58"/>
      <c r="M100" s="39"/>
    </row>
    <row r="104" s="1" customFormat="1" ht="6.96" customHeight="1">
      <c r="B104" s="59"/>
      <c r="C104" s="60"/>
      <c r="D104" s="60"/>
      <c r="E104" s="60"/>
      <c r="F104" s="60"/>
      <c r="G104" s="60"/>
      <c r="H104" s="60"/>
      <c r="I104" s="170"/>
      <c r="J104" s="170"/>
      <c r="K104" s="60"/>
      <c r="L104" s="60"/>
      <c r="M104" s="39"/>
    </row>
    <row r="105" s="1" customFormat="1" ht="24.96" customHeight="1">
      <c r="B105" s="34"/>
      <c r="C105" s="19" t="s">
        <v>102</v>
      </c>
      <c r="D105" s="35"/>
      <c r="E105" s="35"/>
      <c r="F105" s="35"/>
      <c r="G105" s="35"/>
      <c r="H105" s="35"/>
      <c r="I105" s="132"/>
      <c r="J105" s="132"/>
      <c r="K105" s="35"/>
      <c r="L105" s="35"/>
      <c r="M105" s="39"/>
    </row>
    <row r="106" s="1" customFormat="1" ht="6.96" customHeight="1">
      <c r="B106" s="34"/>
      <c r="C106" s="35"/>
      <c r="D106" s="35"/>
      <c r="E106" s="35"/>
      <c r="F106" s="35"/>
      <c r="G106" s="35"/>
      <c r="H106" s="35"/>
      <c r="I106" s="132"/>
      <c r="J106" s="132"/>
      <c r="K106" s="35"/>
      <c r="L106" s="35"/>
      <c r="M106" s="39"/>
    </row>
    <row r="107" s="1" customFormat="1" ht="12" customHeight="1">
      <c r="B107" s="34"/>
      <c r="C107" s="28" t="s">
        <v>17</v>
      </c>
      <c r="D107" s="35"/>
      <c r="E107" s="35"/>
      <c r="F107" s="35"/>
      <c r="G107" s="35"/>
      <c r="H107" s="35"/>
      <c r="I107" s="132"/>
      <c r="J107" s="132"/>
      <c r="K107" s="35"/>
      <c r="L107" s="35"/>
      <c r="M107" s="39"/>
    </row>
    <row r="108" s="1" customFormat="1" ht="16.5" customHeight="1">
      <c r="B108" s="34"/>
      <c r="C108" s="35"/>
      <c r="D108" s="35"/>
      <c r="E108" s="171" t="str">
        <f>E7</f>
        <v>4.28 Olomoucká x Průmyslová</v>
      </c>
      <c r="F108" s="28"/>
      <c r="G108" s="28"/>
      <c r="H108" s="28"/>
      <c r="I108" s="132"/>
      <c r="J108" s="132"/>
      <c r="K108" s="35"/>
      <c r="L108" s="35"/>
      <c r="M108" s="39"/>
    </row>
    <row r="109" s="1" customFormat="1" ht="12" customHeight="1">
      <c r="B109" s="34"/>
      <c r="C109" s="28" t="s">
        <v>89</v>
      </c>
      <c r="D109" s="35"/>
      <c r="E109" s="35"/>
      <c r="F109" s="35"/>
      <c r="G109" s="35"/>
      <c r="H109" s="35"/>
      <c r="I109" s="132"/>
      <c r="J109" s="132"/>
      <c r="K109" s="35"/>
      <c r="L109" s="35"/>
      <c r="M109" s="39"/>
    </row>
    <row r="110" s="1" customFormat="1" ht="16.5" customHeight="1">
      <c r="B110" s="34"/>
      <c r="C110" s="35"/>
      <c r="D110" s="35"/>
      <c r="E110" s="67" t="str">
        <f>E9</f>
        <v>4282018-9 - 4.28 Olomoucká x Průmyslová</v>
      </c>
      <c r="F110" s="35"/>
      <c r="G110" s="35"/>
      <c r="H110" s="35"/>
      <c r="I110" s="132"/>
      <c r="J110" s="132"/>
      <c r="K110" s="35"/>
      <c r="L110" s="35"/>
      <c r="M110" s="39"/>
    </row>
    <row r="111" s="1" customFormat="1" ht="6.96" customHeight="1">
      <c r="B111" s="34"/>
      <c r="C111" s="35"/>
      <c r="D111" s="35"/>
      <c r="E111" s="35"/>
      <c r="F111" s="35"/>
      <c r="G111" s="35"/>
      <c r="H111" s="35"/>
      <c r="I111" s="132"/>
      <c r="J111" s="132"/>
      <c r="K111" s="35"/>
      <c r="L111" s="35"/>
      <c r="M111" s="39"/>
    </row>
    <row r="112" s="1" customFormat="1" ht="12" customHeight="1">
      <c r="B112" s="34"/>
      <c r="C112" s="28" t="s">
        <v>21</v>
      </c>
      <c r="D112" s="35"/>
      <c r="E112" s="35"/>
      <c r="F112" s="23" t="str">
        <f>F12</f>
        <v>Brno</v>
      </c>
      <c r="G112" s="35"/>
      <c r="H112" s="35"/>
      <c r="I112" s="135" t="s">
        <v>23</v>
      </c>
      <c r="J112" s="137" t="str">
        <f>IF(J12="","",J12)</f>
        <v>1. 10. 2018</v>
      </c>
      <c r="K112" s="35"/>
      <c r="L112" s="35"/>
      <c r="M112" s="39"/>
    </row>
    <row r="113" s="1" customFormat="1" ht="6.96" customHeight="1">
      <c r="B113" s="34"/>
      <c r="C113" s="35"/>
      <c r="D113" s="35"/>
      <c r="E113" s="35"/>
      <c r="F113" s="35"/>
      <c r="G113" s="35"/>
      <c r="H113" s="35"/>
      <c r="I113" s="132"/>
      <c r="J113" s="132"/>
      <c r="K113" s="35"/>
      <c r="L113" s="35"/>
      <c r="M113" s="39"/>
    </row>
    <row r="114" s="1" customFormat="1" ht="15.15" customHeight="1">
      <c r="B114" s="34"/>
      <c r="C114" s="28" t="s">
        <v>25</v>
      </c>
      <c r="D114" s="35"/>
      <c r="E114" s="35"/>
      <c r="F114" s="23" t="str">
        <f>E15</f>
        <v>Statutární město Brno</v>
      </c>
      <c r="G114" s="35"/>
      <c r="H114" s="35"/>
      <c r="I114" s="135" t="s">
        <v>33</v>
      </c>
      <c r="J114" s="172" t="str">
        <f>E21</f>
        <v xml:space="preserve"> </v>
      </c>
      <c r="K114" s="35"/>
      <c r="L114" s="35"/>
      <c r="M114" s="39"/>
    </row>
    <row r="115" s="1" customFormat="1" ht="15.15" customHeight="1">
      <c r="B115" s="34"/>
      <c r="C115" s="28" t="s">
        <v>31</v>
      </c>
      <c r="D115" s="35"/>
      <c r="E115" s="35"/>
      <c r="F115" s="23" t="str">
        <f>IF(E18="","",E18)</f>
        <v>Vyplň údaj</v>
      </c>
      <c r="G115" s="35"/>
      <c r="H115" s="35"/>
      <c r="I115" s="135" t="s">
        <v>35</v>
      </c>
      <c r="J115" s="172" t="str">
        <f>E24</f>
        <v xml:space="preserve"> </v>
      </c>
      <c r="K115" s="35"/>
      <c r="L115" s="35"/>
      <c r="M115" s="39"/>
    </row>
    <row r="116" s="1" customFormat="1" ht="10.32" customHeight="1">
      <c r="B116" s="34"/>
      <c r="C116" s="35"/>
      <c r="D116" s="35"/>
      <c r="E116" s="35"/>
      <c r="F116" s="35"/>
      <c r="G116" s="35"/>
      <c r="H116" s="35"/>
      <c r="I116" s="132"/>
      <c r="J116" s="132"/>
      <c r="K116" s="35"/>
      <c r="L116" s="35"/>
      <c r="M116" s="39"/>
    </row>
    <row r="117" s="10" customFormat="1" ht="29.28" customHeight="1">
      <c r="B117" s="193"/>
      <c r="C117" s="194" t="s">
        <v>103</v>
      </c>
      <c r="D117" s="195" t="s">
        <v>62</v>
      </c>
      <c r="E117" s="195" t="s">
        <v>58</v>
      </c>
      <c r="F117" s="195" t="s">
        <v>59</v>
      </c>
      <c r="G117" s="195" t="s">
        <v>104</v>
      </c>
      <c r="H117" s="195" t="s">
        <v>105</v>
      </c>
      <c r="I117" s="196" t="s">
        <v>106</v>
      </c>
      <c r="J117" s="196" t="s">
        <v>107</v>
      </c>
      <c r="K117" s="195" t="s">
        <v>97</v>
      </c>
      <c r="L117" s="197" t="s">
        <v>108</v>
      </c>
      <c r="M117" s="198"/>
      <c r="N117" s="91" t="s">
        <v>1</v>
      </c>
      <c r="O117" s="92" t="s">
        <v>41</v>
      </c>
      <c r="P117" s="92" t="s">
        <v>109</v>
      </c>
      <c r="Q117" s="92" t="s">
        <v>110</v>
      </c>
      <c r="R117" s="92" t="s">
        <v>111</v>
      </c>
      <c r="S117" s="92" t="s">
        <v>112</v>
      </c>
      <c r="T117" s="92" t="s">
        <v>113</v>
      </c>
      <c r="U117" s="92" t="s">
        <v>114</v>
      </c>
      <c r="V117" s="92" t="s">
        <v>115</v>
      </c>
      <c r="W117" s="92" t="s">
        <v>116</v>
      </c>
      <c r="X117" s="93" t="s">
        <v>117</v>
      </c>
    </row>
    <row r="118" s="1" customFormat="1" ht="22.8" customHeight="1">
      <c r="B118" s="34"/>
      <c r="C118" s="98" t="s">
        <v>118</v>
      </c>
      <c r="D118" s="35"/>
      <c r="E118" s="35"/>
      <c r="F118" s="35"/>
      <c r="G118" s="35"/>
      <c r="H118" s="35"/>
      <c r="I118" s="132"/>
      <c r="J118" s="132"/>
      <c r="K118" s="199">
        <f>BK118</f>
        <v>0</v>
      </c>
      <c r="L118" s="35"/>
      <c r="M118" s="39"/>
      <c r="N118" s="94"/>
      <c r="O118" s="95"/>
      <c r="P118" s="95"/>
      <c r="Q118" s="200">
        <f>Q119</f>
        <v>0</v>
      </c>
      <c r="R118" s="200">
        <f>R119</f>
        <v>0</v>
      </c>
      <c r="S118" s="95"/>
      <c r="T118" s="201">
        <f>T119</f>
        <v>0</v>
      </c>
      <c r="U118" s="95"/>
      <c r="V118" s="201">
        <f>V119</f>
        <v>0.0030000000000000001</v>
      </c>
      <c r="W118" s="95"/>
      <c r="X118" s="202">
        <f>X119</f>
        <v>0</v>
      </c>
      <c r="AT118" s="13" t="s">
        <v>78</v>
      </c>
      <c r="AU118" s="13" t="s">
        <v>99</v>
      </c>
      <c r="BK118" s="203">
        <f>BK119</f>
        <v>0</v>
      </c>
    </row>
    <row r="119" s="11" customFormat="1" ht="25.92" customHeight="1">
      <c r="B119" s="204"/>
      <c r="C119" s="205"/>
      <c r="D119" s="206" t="s">
        <v>78</v>
      </c>
      <c r="E119" s="207" t="s">
        <v>119</v>
      </c>
      <c r="F119" s="207" t="s">
        <v>120</v>
      </c>
      <c r="G119" s="205"/>
      <c r="H119" s="205"/>
      <c r="I119" s="208"/>
      <c r="J119" s="208"/>
      <c r="K119" s="209">
        <f>BK119</f>
        <v>0</v>
      </c>
      <c r="L119" s="205"/>
      <c r="M119" s="210"/>
      <c r="N119" s="211"/>
      <c r="O119" s="212"/>
      <c r="P119" s="212"/>
      <c r="Q119" s="213">
        <f>Q120</f>
        <v>0</v>
      </c>
      <c r="R119" s="213">
        <f>R120</f>
        <v>0</v>
      </c>
      <c r="S119" s="212"/>
      <c r="T119" s="214">
        <f>T120</f>
        <v>0</v>
      </c>
      <c r="U119" s="212"/>
      <c r="V119" s="214">
        <f>V120</f>
        <v>0.0030000000000000001</v>
      </c>
      <c r="W119" s="212"/>
      <c r="X119" s="215">
        <f>X120</f>
        <v>0</v>
      </c>
      <c r="AR119" s="216" t="s">
        <v>121</v>
      </c>
      <c r="AT119" s="217" t="s">
        <v>78</v>
      </c>
      <c r="AU119" s="217" t="s">
        <v>79</v>
      </c>
      <c r="AY119" s="216" t="s">
        <v>122</v>
      </c>
      <c r="BK119" s="218">
        <f>BK120</f>
        <v>0</v>
      </c>
    </row>
    <row r="120" s="11" customFormat="1" ht="22.8" customHeight="1">
      <c r="B120" s="204"/>
      <c r="C120" s="205"/>
      <c r="D120" s="206" t="s">
        <v>78</v>
      </c>
      <c r="E120" s="219" t="s">
        <v>123</v>
      </c>
      <c r="F120" s="219" t="s">
        <v>124</v>
      </c>
      <c r="G120" s="205"/>
      <c r="H120" s="205"/>
      <c r="I120" s="208"/>
      <c r="J120" s="208"/>
      <c r="K120" s="220">
        <f>BK120</f>
        <v>0</v>
      </c>
      <c r="L120" s="205"/>
      <c r="M120" s="210"/>
      <c r="N120" s="211"/>
      <c r="O120" s="212"/>
      <c r="P120" s="212"/>
      <c r="Q120" s="213">
        <f>SUM(Q121:Q219)</f>
        <v>0</v>
      </c>
      <c r="R120" s="213">
        <f>SUM(R121:R219)</f>
        <v>0</v>
      </c>
      <c r="S120" s="212"/>
      <c r="T120" s="214">
        <f>SUM(T121:T219)</f>
        <v>0</v>
      </c>
      <c r="U120" s="212"/>
      <c r="V120" s="214">
        <f>SUM(V121:V219)</f>
        <v>0.0030000000000000001</v>
      </c>
      <c r="W120" s="212"/>
      <c r="X120" s="215">
        <f>SUM(X121:X219)</f>
        <v>0</v>
      </c>
      <c r="AR120" s="216" t="s">
        <v>121</v>
      </c>
      <c r="AT120" s="217" t="s">
        <v>78</v>
      </c>
      <c r="AU120" s="217" t="s">
        <v>85</v>
      </c>
      <c r="AY120" s="216" t="s">
        <v>122</v>
      </c>
      <c r="BK120" s="218">
        <f>SUM(BK121:BK219)</f>
        <v>0</v>
      </c>
    </row>
    <row r="121" s="1" customFormat="1" ht="16.5" customHeight="1">
      <c r="B121" s="34"/>
      <c r="C121" s="221" t="s">
        <v>85</v>
      </c>
      <c r="D121" s="221" t="s">
        <v>119</v>
      </c>
      <c r="E121" s="222" t="s">
        <v>125</v>
      </c>
      <c r="F121" s="223" t="s">
        <v>126</v>
      </c>
      <c r="G121" s="224" t="s">
        <v>127</v>
      </c>
      <c r="H121" s="225">
        <v>2.6669999999999998</v>
      </c>
      <c r="I121" s="226"/>
      <c r="J121" s="227"/>
      <c r="K121" s="228">
        <f>ROUND(P121*H121,2)</f>
        <v>0</v>
      </c>
      <c r="L121" s="223" t="s">
        <v>1</v>
      </c>
      <c r="M121" s="229"/>
      <c r="N121" s="230" t="s">
        <v>1</v>
      </c>
      <c r="O121" s="231" t="s">
        <v>42</v>
      </c>
      <c r="P121" s="232">
        <f>I121+J121</f>
        <v>0</v>
      </c>
      <c r="Q121" s="232">
        <f>ROUND(I121*H121,2)</f>
        <v>0</v>
      </c>
      <c r="R121" s="232">
        <f>ROUND(J121*H121,2)</f>
        <v>0</v>
      </c>
      <c r="S121" s="82"/>
      <c r="T121" s="233">
        <f>S121*H121</f>
        <v>0</v>
      </c>
      <c r="U121" s="233">
        <v>0</v>
      </c>
      <c r="V121" s="233">
        <f>U121*H121</f>
        <v>0</v>
      </c>
      <c r="W121" s="233">
        <v>0</v>
      </c>
      <c r="X121" s="234">
        <f>W121*H121</f>
        <v>0</v>
      </c>
      <c r="AR121" s="235" t="s">
        <v>128</v>
      </c>
      <c r="AT121" s="235" t="s">
        <v>119</v>
      </c>
      <c r="AU121" s="235" t="s">
        <v>87</v>
      </c>
      <c r="AY121" s="13" t="s">
        <v>122</v>
      </c>
      <c r="BE121" s="236">
        <f>IF(O121="základní",K121,0)</f>
        <v>0</v>
      </c>
      <c r="BF121" s="236">
        <f>IF(O121="snížená",K121,0)</f>
        <v>0</v>
      </c>
      <c r="BG121" s="236">
        <f>IF(O121="zákl. přenesená",K121,0)</f>
        <v>0</v>
      </c>
      <c r="BH121" s="236">
        <f>IF(O121="sníž. přenesená",K121,0)</f>
        <v>0</v>
      </c>
      <c r="BI121" s="236">
        <f>IF(O121="nulová",K121,0)</f>
        <v>0</v>
      </c>
      <c r="BJ121" s="13" t="s">
        <v>85</v>
      </c>
      <c r="BK121" s="236">
        <f>ROUND(P121*H121,2)</f>
        <v>0</v>
      </c>
      <c r="BL121" s="13" t="s">
        <v>129</v>
      </c>
      <c r="BM121" s="235" t="s">
        <v>130</v>
      </c>
    </row>
    <row r="122" s="1" customFormat="1">
      <c r="B122" s="34"/>
      <c r="C122" s="35"/>
      <c r="D122" s="237" t="s">
        <v>131</v>
      </c>
      <c r="E122" s="35"/>
      <c r="F122" s="238" t="s">
        <v>132</v>
      </c>
      <c r="G122" s="35"/>
      <c r="H122" s="35"/>
      <c r="I122" s="132"/>
      <c r="J122" s="132"/>
      <c r="K122" s="35"/>
      <c r="L122" s="35"/>
      <c r="M122" s="39"/>
      <c r="N122" s="239"/>
      <c r="O122" s="82"/>
      <c r="P122" s="82"/>
      <c r="Q122" s="82"/>
      <c r="R122" s="82"/>
      <c r="S122" s="82"/>
      <c r="T122" s="82"/>
      <c r="U122" s="82"/>
      <c r="V122" s="82"/>
      <c r="W122" s="82"/>
      <c r="X122" s="83"/>
      <c r="AT122" s="13" t="s">
        <v>131</v>
      </c>
      <c r="AU122" s="13" t="s">
        <v>87</v>
      </c>
    </row>
    <row r="123" s="1" customFormat="1">
      <c r="B123" s="34"/>
      <c r="C123" s="35"/>
      <c r="D123" s="237" t="s">
        <v>133</v>
      </c>
      <c r="E123" s="35"/>
      <c r="F123" s="240" t="s">
        <v>134</v>
      </c>
      <c r="G123" s="35"/>
      <c r="H123" s="35"/>
      <c r="I123" s="132"/>
      <c r="J123" s="132"/>
      <c r="K123" s="35"/>
      <c r="L123" s="35"/>
      <c r="M123" s="39"/>
      <c r="N123" s="239"/>
      <c r="O123" s="82"/>
      <c r="P123" s="82"/>
      <c r="Q123" s="82"/>
      <c r="R123" s="82"/>
      <c r="S123" s="82"/>
      <c r="T123" s="82"/>
      <c r="U123" s="82"/>
      <c r="V123" s="82"/>
      <c r="W123" s="82"/>
      <c r="X123" s="83"/>
      <c r="AT123" s="13" t="s">
        <v>133</v>
      </c>
      <c r="AU123" s="13" t="s">
        <v>87</v>
      </c>
    </row>
    <row r="124" s="1" customFormat="1" ht="16.5" customHeight="1">
      <c r="B124" s="34"/>
      <c r="C124" s="221" t="s">
        <v>87</v>
      </c>
      <c r="D124" s="221" t="s">
        <v>119</v>
      </c>
      <c r="E124" s="222" t="s">
        <v>135</v>
      </c>
      <c r="F124" s="223" t="s">
        <v>136</v>
      </c>
      <c r="G124" s="224" t="s">
        <v>119</v>
      </c>
      <c r="H124" s="225">
        <v>16</v>
      </c>
      <c r="I124" s="226"/>
      <c r="J124" s="227"/>
      <c r="K124" s="228">
        <f>ROUND(P124*H124,2)</f>
        <v>0</v>
      </c>
      <c r="L124" s="223" t="s">
        <v>1</v>
      </c>
      <c r="M124" s="229"/>
      <c r="N124" s="230" t="s">
        <v>1</v>
      </c>
      <c r="O124" s="231" t="s">
        <v>42</v>
      </c>
      <c r="P124" s="232">
        <f>I124+J124</f>
        <v>0</v>
      </c>
      <c r="Q124" s="232">
        <f>ROUND(I124*H124,2)</f>
        <v>0</v>
      </c>
      <c r="R124" s="232">
        <f>ROUND(J124*H124,2)</f>
        <v>0</v>
      </c>
      <c r="S124" s="82"/>
      <c r="T124" s="233">
        <f>S124*H124</f>
        <v>0</v>
      </c>
      <c r="U124" s="233">
        <v>0</v>
      </c>
      <c r="V124" s="233">
        <f>U124*H124</f>
        <v>0</v>
      </c>
      <c r="W124" s="233">
        <v>0</v>
      </c>
      <c r="X124" s="234">
        <f>W124*H124</f>
        <v>0</v>
      </c>
      <c r="AR124" s="235" t="s">
        <v>128</v>
      </c>
      <c r="AT124" s="235" t="s">
        <v>119</v>
      </c>
      <c r="AU124" s="235" t="s">
        <v>87</v>
      </c>
      <c r="AY124" s="13" t="s">
        <v>122</v>
      </c>
      <c r="BE124" s="236">
        <f>IF(O124="základní",K124,0)</f>
        <v>0</v>
      </c>
      <c r="BF124" s="236">
        <f>IF(O124="snížená",K124,0)</f>
        <v>0</v>
      </c>
      <c r="BG124" s="236">
        <f>IF(O124="zákl. přenesená",K124,0)</f>
        <v>0</v>
      </c>
      <c r="BH124" s="236">
        <f>IF(O124="sníž. přenesená",K124,0)</f>
        <v>0</v>
      </c>
      <c r="BI124" s="236">
        <f>IF(O124="nulová",K124,0)</f>
        <v>0</v>
      </c>
      <c r="BJ124" s="13" t="s">
        <v>85</v>
      </c>
      <c r="BK124" s="236">
        <f>ROUND(P124*H124,2)</f>
        <v>0</v>
      </c>
      <c r="BL124" s="13" t="s">
        <v>129</v>
      </c>
      <c r="BM124" s="235" t="s">
        <v>137</v>
      </c>
    </row>
    <row r="125" s="1" customFormat="1">
      <c r="B125" s="34"/>
      <c r="C125" s="35"/>
      <c r="D125" s="237" t="s">
        <v>131</v>
      </c>
      <c r="E125" s="35"/>
      <c r="F125" s="238" t="s">
        <v>136</v>
      </c>
      <c r="G125" s="35"/>
      <c r="H125" s="35"/>
      <c r="I125" s="132"/>
      <c r="J125" s="132"/>
      <c r="K125" s="35"/>
      <c r="L125" s="35"/>
      <c r="M125" s="39"/>
      <c r="N125" s="239"/>
      <c r="O125" s="82"/>
      <c r="P125" s="82"/>
      <c r="Q125" s="82"/>
      <c r="R125" s="82"/>
      <c r="S125" s="82"/>
      <c r="T125" s="82"/>
      <c r="U125" s="82"/>
      <c r="V125" s="82"/>
      <c r="W125" s="82"/>
      <c r="X125" s="83"/>
      <c r="AT125" s="13" t="s">
        <v>131</v>
      </c>
      <c r="AU125" s="13" t="s">
        <v>87</v>
      </c>
    </row>
    <row r="126" s="1" customFormat="1">
      <c r="B126" s="34"/>
      <c r="C126" s="35"/>
      <c r="D126" s="237" t="s">
        <v>133</v>
      </c>
      <c r="E126" s="35"/>
      <c r="F126" s="240" t="s">
        <v>138</v>
      </c>
      <c r="G126" s="35"/>
      <c r="H126" s="35"/>
      <c r="I126" s="132"/>
      <c r="J126" s="132"/>
      <c r="K126" s="35"/>
      <c r="L126" s="35"/>
      <c r="M126" s="39"/>
      <c r="N126" s="239"/>
      <c r="O126" s="82"/>
      <c r="P126" s="82"/>
      <c r="Q126" s="82"/>
      <c r="R126" s="82"/>
      <c r="S126" s="82"/>
      <c r="T126" s="82"/>
      <c r="U126" s="82"/>
      <c r="V126" s="82"/>
      <c r="W126" s="82"/>
      <c r="X126" s="83"/>
      <c r="AT126" s="13" t="s">
        <v>133</v>
      </c>
      <c r="AU126" s="13" t="s">
        <v>87</v>
      </c>
    </row>
    <row r="127" s="1" customFormat="1" ht="24" customHeight="1">
      <c r="B127" s="34"/>
      <c r="C127" s="241" t="s">
        <v>121</v>
      </c>
      <c r="D127" s="241" t="s">
        <v>139</v>
      </c>
      <c r="E127" s="242" t="s">
        <v>140</v>
      </c>
      <c r="F127" s="243" t="s">
        <v>141</v>
      </c>
      <c r="G127" s="244" t="s">
        <v>127</v>
      </c>
      <c r="H127" s="245">
        <v>2</v>
      </c>
      <c r="I127" s="246"/>
      <c r="J127" s="246"/>
      <c r="K127" s="247">
        <f>ROUND(P127*H127,2)</f>
        <v>0</v>
      </c>
      <c r="L127" s="243" t="s">
        <v>142</v>
      </c>
      <c r="M127" s="39"/>
      <c r="N127" s="248" t="s">
        <v>1</v>
      </c>
      <c r="O127" s="231" t="s">
        <v>42</v>
      </c>
      <c r="P127" s="232">
        <f>I127+J127</f>
        <v>0</v>
      </c>
      <c r="Q127" s="232">
        <f>ROUND(I127*H127,2)</f>
        <v>0</v>
      </c>
      <c r="R127" s="232">
        <f>ROUND(J127*H127,2)</f>
        <v>0</v>
      </c>
      <c r="S127" s="82"/>
      <c r="T127" s="233">
        <f>S127*H127</f>
        <v>0</v>
      </c>
      <c r="U127" s="233">
        <v>0</v>
      </c>
      <c r="V127" s="233">
        <f>U127*H127</f>
        <v>0</v>
      </c>
      <c r="W127" s="233">
        <v>0</v>
      </c>
      <c r="X127" s="234">
        <f>W127*H127</f>
        <v>0</v>
      </c>
      <c r="AR127" s="235" t="s">
        <v>129</v>
      </c>
      <c r="AT127" s="235" t="s">
        <v>139</v>
      </c>
      <c r="AU127" s="235" t="s">
        <v>87</v>
      </c>
      <c r="AY127" s="13" t="s">
        <v>122</v>
      </c>
      <c r="BE127" s="236">
        <f>IF(O127="základní",K127,0)</f>
        <v>0</v>
      </c>
      <c r="BF127" s="236">
        <f>IF(O127="snížená",K127,0)</f>
        <v>0</v>
      </c>
      <c r="BG127" s="236">
        <f>IF(O127="zákl. přenesená",K127,0)</f>
        <v>0</v>
      </c>
      <c r="BH127" s="236">
        <f>IF(O127="sníž. přenesená",K127,0)</f>
        <v>0</v>
      </c>
      <c r="BI127" s="236">
        <f>IF(O127="nulová",K127,0)</f>
        <v>0</v>
      </c>
      <c r="BJ127" s="13" t="s">
        <v>85</v>
      </c>
      <c r="BK127" s="236">
        <f>ROUND(P127*H127,2)</f>
        <v>0</v>
      </c>
      <c r="BL127" s="13" t="s">
        <v>129</v>
      </c>
      <c r="BM127" s="235" t="s">
        <v>143</v>
      </c>
    </row>
    <row r="128" s="1" customFormat="1">
      <c r="B128" s="34"/>
      <c r="C128" s="35"/>
      <c r="D128" s="237" t="s">
        <v>131</v>
      </c>
      <c r="E128" s="35"/>
      <c r="F128" s="238" t="s">
        <v>144</v>
      </c>
      <c r="G128" s="35"/>
      <c r="H128" s="35"/>
      <c r="I128" s="132"/>
      <c r="J128" s="132"/>
      <c r="K128" s="35"/>
      <c r="L128" s="35"/>
      <c r="M128" s="39"/>
      <c r="N128" s="239"/>
      <c r="O128" s="82"/>
      <c r="P128" s="82"/>
      <c r="Q128" s="82"/>
      <c r="R128" s="82"/>
      <c r="S128" s="82"/>
      <c r="T128" s="82"/>
      <c r="U128" s="82"/>
      <c r="V128" s="82"/>
      <c r="W128" s="82"/>
      <c r="X128" s="83"/>
      <c r="AT128" s="13" t="s">
        <v>131</v>
      </c>
      <c r="AU128" s="13" t="s">
        <v>87</v>
      </c>
    </row>
    <row r="129" s="1" customFormat="1" ht="16.5" customHeight="1">
      <c r="B129" s="34"/>
      <c r="C129" s="221" t="s">
        <v>145</v>
      </c>
      <c r="D129" s="221" t="s">
        <v>119</v>
      </c>
      <c r="E129" s="222" t="s">
        <v>146</v>
      </c>
      <c r="F129" s="223" t="s">
        <v>147</v>
      </c>
      <c r="G129" s="224" t="s">
        <v>127</v>
      </c>
      <c r="H129" s="225">
        <v>2.6669999999999998</v>
      </c>
      <c r="I129" s="226"/>
      <c r="J129" s="227"/>
      <c r="K129" s="228">
        <f>ROUND(P129*H129,2)</f>
        <v>0</v>
      </c>
      <c r="L129" s="223" t="s">
        <v>1</v>
      </c>
      <c r="M129" s="229"/>
      <c r="N129" s="230" t="s">
        <v>1</v>
      </c>
      <c r="O129" s="231" t="s">
        <v>42</v>
      </c>
      <c r="P129" s="232">
        <f>I129+J129</f>
        <v>0</v>
      </c>
      <c r="Q129" s="232">
        <f>ROUND(I129*H129,2)</f>
        <v>0</v>
      </c>
      <c r="R129" s="232">
        <f>ROUND(J129*H129,2)</f>
        <v>0</v>
      </c>
      <c r="S129" s="82"/>
      <c r="T129" s="233">
        <f>S129*H129</f>
        <v>0</v>
      </c>
      <c r="U129" s="233">
        <v>0</v>
      </c>
      <c r="V129" s="233">
        <f>U129*H129</f>
        <v>0</v>
      </c>
      <c r="W129" s="233">
        <v>0</v>
      </c>
      <c r="X129" s="234">
        <f>W129*H129</f>
        <v>0</v>
      </c>
      <c r="AR129" s="235" t="s">
        <v>128</v>
      </c>
      <c r="AT129" s="235" t="s">
        <v>119</v>
      </c>
      <c r="AU129" s="235" t="s">
        <v>87</v>
      </c>
      <c r="AY129" s="13" t="s">
        <v>122</v>
      </c>
      <c r="BE129" s="236">
        <f>IF(O129="základní",K129,0)</f>
        <v>0</v>
      </c>
      <c r="BF129" s="236">
        <f>IF(O129="snížená",K129,0)</f>
        <v>0</v>
      </c>
      <c r="BG129" s="236">
        <f>IF(O129="zákl. přenesená",K129,0)</f>
        <v>0</v>
      </c>
      <c r="BH129" s="236">
        <f>IF(O129="sníž. přenesená",K129,0)</f>
        <v>0</v>
      </c>
      <c r="BI129" s="236">
        <f>IF(O129="nulová",K129,0)</f>
        <v>0</v>
      </c>
      <c r="BJ129" s="13" t="s">
        <v>85</v>
      </c>
      <c r="BK129" s="236">
        <f>ROUND(P129*H129,2)</f>
        <v>0</v>
      </c>
      <c r="BL129" s="13" t="s">
        <v>129</v>
      </c>
      <c r="BM129" s="235" t="s">
        <v>148</v>
      </c>
    </row>
    <row r="130" s="1" customFormat="1">
      <c r="B130" s="34"/>
      <c r="C130" s="35"/>
      <c r="D130" s="237" t="s">
        <v>131</v>
      </c>
      <c r="E130" s="35"/>
      <c r="F130" s="238" t="s">
        <v>147</v>
      </c>
      <c r="G130" s="35"/>
      <c r="H130" s="35"/>
      <c r="I130" s="132"/>
      <c r="J130" s="132"/>
      <c r="K130" s="35"/>
      <c r="L130" s="35"/>
      <c r="M130" s="39"/>
      <c r="N130" s="239"/>
      <c r="O130" s="82"/>
      <c r="P130" s="82"/>
      <c r="Q130" s="82"/>
      <c r="R130" s="82"/>
      <c r="S130" s="82"/>
      <c r="T130" s="82"/>
      <c r="U130" s="82"/>
      <c r="V130" s="82"/>
      <c r="W130" s="82"/>
      <c r="X130" s="83"/>
      <c r="AT130" s="13" t="s">
        <v>131</v>
      </c>
      <c r="AU130" s="13" t="s">
        <v>87</v>
      </c>
    </row>
    <row r="131" s="1" customFormat="1">
      <c r="B131" s="34"/>
      <c r="C131" s="35"/>
      <c r="D131" s="237" t="s">
        <v>133</v>
      </c>
      <c r="E131" s="35"/>
      <c r="F131" s="240" t="s">
        <v>149</v>
      </c>
      <c r="G131" s="35"/>
      <c r="H131" s="35"/>
      <c r="I131" s="132"/>
      <c r="J131" s="132"/>
      <c r="K131" s="35"/>
      <c r="L131" s="35"/>
      <c r="M131" s="39"/>
      <c r="N131" s="239"/>
      <c r="O131" s="82"/>
      <c r="P131" s="82"/>
      <c r="Q131" s="82"/>
      <c r="R131" s="82"/>
      <c r="S131" s="82"/>
      <c r="T131" s="82"/>
      <c r="U131" s="82"/>
      <c r="V131" s="82"/>
      <c r="W131" s="82"/>
      <c r="X131" s="83"/>
      <c r="AT131" s="13" t="s">
        <v>133</v>
      </c>
      <c r="AU131" s="13" t="s">
        <v>87</v>
      </c>
    </row>
    <row r="132" s="1" customFormat="1" ht="24" customHeight="1">
      <c r="B132" s="34"/>
      <c r="C132" s="241" t="s">
        <v>150</v>
      </c>
      <c r="D132" s="241" t="s">
        <v>139</v>
      </c>
      <c r="E132" s="242" t="s">
        <v>151</v>
      </c>
      <c r="F132" s="243" t="s">
        <v>152</v>
      </c>
      <c r="G132" s="244" t="s">
        <v>127</v>
      </c>
      <c r="H132" s="245">
        <v>2</v>
      </c>
      <c r="I132" s="246"/>
      <c r="J132" s="246"/>
      <c r="K132" s="247">
        <f>ROUND(P132*H132,2)</f>
        <v>0</v>
      </c>
      <c r="L132" s="243" t="s">
        <v>142</v>
      </c>
      <c r="M132" s="39"/>
      <c r="N132" s="248" t="s">
        <v>1</v>
      </c>
      <c r="O132" s="231" t="s">
        <v>42</v>
      </c>
      <c r="P132" s="232">
        <f>I132+J132</f>
        <v>0</v>
      </c>
      <c r="Q132" s="232">
        <f>ROUND(I132*H132,2)</f>
        <v>0</v>
      </c>
      <c r="R132" s="232">
        <f>ROUND(J132*H132,2)</f>
        <v>0</v>
      </c>
      <c r="S132" s="82"/>
      <c r="T132" s="233">
        <f>S132*H132</f>
        <v>0</v>
      </c>
      <c r="U132" s="233">
        <v>0</v>
      </c>
      <c r="V132" s="233">
        <f>U132*H132</f>
        <v>0</v>
      </c>
      <c r="W132" s="233">
        <v>0</v>
      </c>
      <c r="X132" s="234">
        <f>W132*H132</f>
        <v>0</v>
      </c>
      <c r="AR132" s="235" t="s">
        <v>129</v>
      </c>
      <c r="AT132" s="235" t="s">
        <v>139</v>
      </c>
      <c r="AU132" s="235" t="s">
        <v>87</v>
      </c>
      <c r="AY132" s="13" t="s">
        <v>122</v>
      </c>
      <c r="BE132" s="236">
        <f>IF(O132="základní",K132,0)</f>
        <v>0</v>
      </c>
      <c r="BF132" s="236">
        <f>IF(O132="snížená",K132,0)</f>
        <v>0</v>
      </c>
      <c r="BG132" s="236">
        <f>IF(O132="zákl. přenesená",K132,0)</f>
        <v>0</v>
      </c>
      <c r="BH132" s="236">
        <f>IF(O132="sníž. přenesená",K132,0)</f>
        <v>0</v>
      </c>
      <c r="BI132" s="236">
        <f>IF(O132="nulová",K132,0)</f>
        <v>0</v>
      </c>
      <c r="BJ132" s="13" t="s">
        <v>85</v>
      </c>
      <c r="BK132" s="236">
        <f>ROUND(P132*H132,2)</f>
        <v>0</v>
      </c>
      <c r="BL132" s="13" t="s">
        <v>129</v>
      </c>
      <c r="BM132" s="235" t="s">
        <v>153</v>
      </c>
    </row>
    <row r="133" s="1" customFormat="1">
      <c r="B133" s="34"/>
      <c r="C133" s="35"/>
      <c r="D133" s="237" t="s">
        <v>131</v>
      </c>
      <c r="E133" s="35"/>
      <c r="F133" s="238" t="s">
        <v>154</v>
      </c>
      <c r="G133" s="35"/>
      <c r="H133" s="35"/>
      <c r="I133" s="132"/>
      <c r="J133" s="132"/>
      <c r="K133" s="35"/>
      <c r="L133" s="35"/>
      <c r="M133" s="39"/>
      <c r="N133" s="239"/>
      <c r="O133" s="82"/>
      <c r="P133" s="82"/>
      <c r="Q133" s="82"/>
      <c r="R133" s="82"/>
      <c r="S133" s="82"/>
      <c r="T133" s="82"/>
      <c r="U133" s="82"/>
      <c r="V133" s="82"/>
      <c r="W133" s="82"/>
      <c r="X133" s="83"/>
      <c r="AT133" s="13" t="s">
        <v>131</v>
      </c>
      <c r="AU133" s="13" t="s">
        <v>87</v>
      </c>
    </row>
    <row r="134" s="1" customFormat="1" ht="24" customHeight="1">
      <c r="B134" s="34"/>
      <c r="C134" s="241" t="s">
        <v>155</v>
      </c>
      <c r="D134" s="241" t="s">
        <v>139</v>
      </c>
      <c r="E134" s="242" t="s">
        <v>156</v>
      </c>
      <c r="F134" s="243" t="s">
        <v>157</v>
      </c>
      <c r="G134" s="244" t="s">
        <v>127</v>
      </c>
      <c r="H134" s="245">
        <v>3</v>
      </c>
      <c r="I134" s="246"/>
      <c r="J134" s="246"/>
      <c r="K134" s="247">
        <f>ROUND(P134*H134,2)</f>
        <v>0</v>
      </c>
      <c r="L134" s="243" t="s">
        <v>142</v>
      </c>
      <c r="M134" s="39"/>
      <c r="N134" s="248" t="s">
        <v>1</v>
      </c>
      <c r="O134" s="231" t="s">
        <v>42</v>
      </c>
      <c r="P134" s="232">
        <f>I134+J134</f>
        <v>0</v>
      </c>
      <c r="Q134" s="232">
        <f>ROUND(I134*H134,2)</f>
        <v>0</v>
      </c>
      <c r="R134" s="232">
        <f>ROUND(J134*H134,2)</f>
        <v>0</v>
      </c>
      <c r="S134" s="82"/>
      <c r="T134" s="233">
        <f>S134*H134</f>
        <v>0</v>
      </c>
      <c r="U134" s="233">
        <v>0</v>
      </c>
      <c r="V134" s="233">
        <f>U134*H134</f>
        <v>0</v>
      </c>
      <c r="W134" s="233">
        <v>0</v>
      </c>
      <c r="X134" s="234">
        <f>W134*H134</f>
        <v>0</v>
      </c>
      <c r="AR134" s="235" t="s">
        <v>129</v>
      </c>
      <c r="AT134" s="235" t="s">
        <v>139</v>
      </c>
      <c r="AU134" s="235" t="s">
        <v>87</v>
      </c>
      <c r="AY134" s="13" t="s">
        <v>122</v>
      </c>
      <c r="BE134" s="236">
        <f>IF(O134="základní",K134,0)</f>
        <v>0</v>
      </c>
      <c r="BF134" s="236">
        <f>IF(O134="snížená",K134,0)</f>
        <v>0</v>
      </c>
      <c r="BG134" s="236">
        <f>IF(O134="zákl. přenesená",K134,0)</f>
        <v>0</v>
      </c>
      <c r="BH134" s="236">
        <f>IF(O134="sníž. přenesená",K134,0)</f>
        <v>0</v>
      </c>
      <c r="BI134" s="236">
        <f>IF(O134="nulová",K134,0)</f>
        <v>0</v>
      </c>
      <c r="BJ134" s="13" t="s">
        <v>85</v>
      </c>
      <c r="BK134" s="236">
        <f>ROUND(P134*H134,2)</f>
        <v>0</v>
      </c>
      <c r="BL134" s="13" t="s">
        <v>129</v>
      </c>
      <c r="BM134" s="235" t="s">
        <v>158</v>
      </c>
    </row>
    <row r="135" s="1" customFormat="1">
      <c r="B135" s="34"/>
      <c r="C135" s="35"/>
      <c r="D135" s="237" t="s">
        <v>131</v>
      </c>
      <c r="E135" s="35"/>
      <c r="F135" s="238" t="s">
        <v>159</v>
      </c>
      <c r="G135" s="35"/>
      <c r="H135" s="35"/>
      <c r="I135" s="132"/>
      <c r="J135" s="132"/>
      <c r="K135" s="35"/>
      <c r="L135" s="35"/>
      <c r="M135" s="39"/>
      <c r="N135" s="239"/>
      <c r="O135" s="82"/>
      <c r="P135" s="82"/>
      <c r="Q135" s="82"/>
      <c r="R135" s="82"/>
      <c r="S135" s="82"/>
      <c r="T135" s="82"/>
      <c r="U135" s="82"/>
      <c r="V135" s="82"/>
      <c r="W135" s="82"/>
      <c r="X135" s="83"/>
      <c r="AT135" s="13" t="s">
        <v>131</v>
      </c>
      <c r="AU135" s="13" t="s">
        <v>87</v>
      </c>
    </row>
    <row r="136" s="1" customFormat="1" ht="24" customHeight="1">
      <c r="B136" s="34"/>
      <c r="C136" s="241" t="s">
        <v>160</v>
      </c>
      <c r="D136" s="241" t="s">
        <v>139</v>
      </c>
      <c r="E136" s="242" t="s">
        <v>161</v>
      </c>
      <c r="F136" s="243" t="s">
        <v>162</v>
      </c>
      <c r="G136" s="244" t="s">
        <v>127</v>
      </c>
      <c r="H136" s="245">
        <v>5</v>
      </c>
      <c r="I136" s="246"/>
      <c r="J136" s="246"/>
      <c r="K136" s="247">
        <f>ROUND(P136*H136,2)</f>
        <v>0</v>
      </c>
      <c r="L136" s="243" t="s">
        <v>142</v>
      </c>
      <c r="M136" s="39"/>
      <c r="N136" s="248" t="s">
        <v>1</v>
      </c>
      <c r="O136" s="231" t="s">
        <v>42</v>
      </c>
      <c r="P136" s="232">
        <f>I136+J136</f>
        <v>0</v>
      </c>
      <c r="Q136" s="232">
        <f>ROUND(I136*H136,2)</f>
        <v>0</v>
      </c>
      <c r="R136" s="232">
        <f>ROUND(J136*H136,2)</f>
        <v>0</v>
      </c>
      <c r="S136" s="82"/>
      <c r="T136" s="233">
        <f>S136*H136</f>
        <v>0</v>
      </c>
      <c r="U136" s="233">
        <v>0</v>
      </c>
      <c r="V136" s="233">
        <f>U136*H136</f>
        <v>0</v>
      </c>
      <c r="W136" s="233">
        <v>0</v>
      </c>
      <c r="X136" s="234">
        <f>W136*H136</f>
        <v>0</v>
      </c>
      <c r="AR136" s="235" t="s">
        <v>129</v>
      </c>
      <c r="AT136" s="235" t="s">
        <v>139</v>
      </c>
      <c r="AU136" s="235" t="s">
        <v>87</v>
      </c>
      <c r="AY136" s="13" t="s">
        <v>122</v>
      </c>
      <c r="BE136" s="236">
        <f>IF(O136="základní",K136,0)</f>
        <v>0</v>
      </c>
      <c r="BF136" s="236">
        <f>IF(O136="snížená",K136,0)</f>
        <v>0</v>
      </c>
      <c r="BG136" s="236">
        <f>IF(O136="zákl. přenesená",K136,0)</f>
        <v>0</v>
      </c>
      <c r="BH136" s="236">
        <f>IF(O136="sníž. přenesená",K136,0)</f>
        <v>0</v>
      </c>
      <c r="BI136" s="236">
        <f>IF(O136="nulová",K136,0)</f>
        <v>0</v>
      </c>
      <c r="BJ136" s="13" t="s">
        <v>85</v>
      </c>
      <c r="BK136" s="236">
        <f>ROUND(P136*H136,2)</f>
        <v>0</v>
      </c>
      <c r="BL136" s="13" t="s">
        <v>129</v>
      </c>
      <c r="BM136" s="235" t="s">
        <v>163</v>
      </c>
    </row>
    <row r="137" s="1" customFormat="1">
      <c r="B137" s="34"/>
      <c r="C137" s="35"/>
      <c r="D137" s="237" t="s">
        <v>131</v>
      </c>
      <c r="E137" s="35"/>
      <c r="F137" s="238" t="s">
        <v>164</v>
      </c>
      <c r="G137" s="35"/>
      <c r="H137" s="35"/>
      <c r="I137" s="132"/>
      <c r="J137" s="132"/>
      <c r="K137" s="35"/>
      <c r="L137" s="35"/>
      <c r="M137" s="39"/>
      <c r="N137" s="239"/>
      <c r="O137" s="82"/>
      <c r="P137" s="82"/>
      <c r="Q137" s="82"/>
      <c r="R137" s="82"/>
      <c r="S137" s="82"/>
      <c r="T137" s="82"/>
      <c r="U137" s="82"/>
      <c r="V137" s="82"/>
      <c r="W137" s="82"/>
      <c r="X137" s="83"/>
      <c r="AT137" s="13" t="s">
        <v>131</v>
      </c>
      <c r="AU137" s="13" t="s">
        <v>87</v>
      </c>
    </row>
    <row r="138" s="1" customFormat="1" ht="24" customHeight="1">
      <c r="B138" s="34"/>
      <c r="C138" s="241" t="s">
        <v>165</v>
      </c>
      <c r="D138" s="241" t="s">
        <v>139</v>
      </c>
      <c r="E138" s="242" t="s">
        <v>166</v>
      </c>
      <c r="F138" s="243" t="s">
        <v>167</v>
      </c>
      <c r="G138" s="244" t="s">
        <v>127</v>
      </c>
      <c r="H138" s="245">
        <v>6</v>
      </c>
      <c r="I138" s="246"/>
      <c r="J138" s="246"/>
      <c r="K138" s="247">
        <f>ROUND(P138*H138,2)</f>
        <v>0</v>
      </c>
      <c r="L138" s="243" t="s">
        <v>142</v>
      </c>
      <c r="M138" s="39"/>
      <c r="N138" s="248" t="s">
        <v>1</v>
      </c>
      <c r="O138" s="231" t="s">
        <v>42</v>
      </c>
      <c r="P138" s="232">
        <f>I138+J138</f>
        <v>0</v>
      </c>
      <c r="Q138" s="232">
        <f>ROUND(I138*H138,2)</f>
        <v>0</v>
      </c>
      <c r="R138" s="232">
        <f>ROUND(J138*H138,2)</f>
        <v>0</v>
      </c>
      <c r="S138" s="82"/>
      <c r="T138" s="233">
        <f>S138*H138</f>
        <v>0</v>
      </c>
      <c r="U138" s="233">
        <v>0</v>
      </c>
      <c r="V138" s="233">
        <f>U138*H138</f>
        <v>0</v>
      </c>
      <c r="W138" s="233">
        <v>0</v>
      </c>
      <c r="X138" s="234">
        <f>W138*H138</f>
        <v>0</v>
      </c>
      <c r="AR138" s="235" t="s">
        <v>129</v>
      </c>
      <c r="AT138" s="235" t="s">
        <v>139</v>
      </c>
      <c r="AU138" s="235" t="s">
        <v>87</v>
      </c>
      <c r="AY138" s="13" t="s">
        <v>122</v>
      </c>
      <c r="BE138" s="236">
        <f>IF(O138="základní",K138,0)</f>
        <v>0</v>
      </c>
      <c r="BF138" s="236">
        <f>IF(O138="snížená",K138,0)</f>
        <v>0</v>
      </c>
      <c r="BG138" s="236">
        <f>IF(O138="zákl. přenesená",K138,0)</f>
        <v>0</v>
      </c>
      <c r="BH138" s="236">
        <f>IF(O138="sníž. přenesená",K138,0)</f>
        <v>0</v>
      </c>
      <c r="BI138" s="236">
        <f>IF(O138="nulová",K138,0)</f>
        <v>0</v>
      </c>
      <c r="BJ138" s="13" t="s">
        <v>85</v>
      </c>
      <c r="BK138" s="236">
        <f>ROUND(P138*H138,2)</f>
        <v>0</v>
      </c>
      <c r="BL138" s="13" t="s">
        <v>129</v>
      </c>
      <c r="BM138" s="235" t="s">
        <v>168</v>
      </c>
    </row>
    <row r="139" s="1" customFormat="1">
      <c r="B139" s="34"/>
      <c r="C139" s="35"/>
      <c r="D139" s="237" t="s">
        <v>131</v>
      </c>
      <c r="E139" s="35"/>
      <c r="F139" s="238" t="s">
        <v>169</v>
      </c>
      <c r="G139" s="35"/>
      <c r="H139" s="35"/>
      <c r="I139" s="132"/>
      <c r="J139" s="132"/>
      <c r="K139" s="35"/>
      <c r="L139" s="35"/>
      <c r="M139" s="39"/>
      <c r="N139" s="239"/>
      <c r="O139" s="82"/>
      <c r="P139" s="82"/>
      <c r="Q139" s="82"/>
      <c r="R139" s="82"/>
      <c r="S139" s="82"/>
      <c r="T139" s="82"/>
      <c r="U139" s="82"/>
      <c r="V139" s="82"/>
      <c r="W139" s="82"/>
      <c r="X139" s="83"/>
      <c r="AT139" s="13" t="s">
        <v>131</v>
      </c>
      <c r="AU139" s="13" t="s">
        <v>87</v>
      </c>
    </row>
    <row r="140" s="1" customFormat="1" ht="24" customHeight="1">
      <c r="B140" s="34"/>
      <c r="C140" s="241" t="s">
        <v>170</v>
      </c>
      <c r="D140" s="241" t="s">
        <v>139</v>
      </c>
      <c r="E140" s="242" t="s">
        <v>171</v>
      </c>
      <c r="F140" s="243" t="s">
        <v>172</v>
      </c>
      <c r="G140" s="244" t="s">
        <v>127</v>
      </c>
      <c r="H140" s="245">
        <v>6</v>
      </c>
      <c r="I140" s="246"/>
      <c r="J140" s="246"/>
      <c r="K140" s="247">
        <f>ROUND(P140*H140,2)</f>
        <v>0</v>
      </c>
      <c r="L140" s="243" t="s">
        <v>142</v>
      </c>
      <c r="M140" s="39"/>
      <c r="N140" s="248" t="s">
        <v>1</v>
      </c>
      <c r="O140" s="231" t="s">
        <v>42</v>
      </c>
      <c r="P140" s="232">
        <f>I140+J140</f>
        <v>0</v>
      </c>
      <c r="Q140" s="232">
        <f>ROUND(I140*H140,2)</f>
        <v>0</v>
      </c>
      <c r="R140" s="232">
        <f>ROUND(J140*H140,2)</f>
        <v>0</v>
      </c>
      <c r="S140" s="82"/>
      <c r="T140" s="233">
        <f>S140*H140</f>
        <v>0</v>
      </c>
      <c r="U140" s="233">
        <v>0</v>
      </c>
      <c r="V140" s="233">
        <f>U140*H140</f>
        <v>0</v>
      </c>
      <c r="W140" s="233">
        <v>0</v>
      </c>
      <c r="X140" s="234">
        <f>W140*H140</f>
        <v>0</v>
      </c>
      <c r="AR140" s="235" t="s">
        <v>129</v>
      </c>
      <c r="AT140" s="235" t="s">
        <v>139</v>
      </c>
      <c r="AU140" s="235" t="s">
        <v>87</v>
      </c>
      <c r="AY140" s="13" t="s">
        <v>122</v>
      </c>
      <c r="BE140" s="236">
        <f>IF(O140="základní",K140,0)</f>
        <v>0</v>
      </c>
      <c r="BF140" s="236">
        <f>IF(O140="snížená",K140,0)</f>
        <v>0</v>
      </c>
      <c r="BG140" s="236">
        <f>IF(O140="zákl. přenesená",K140,0)</f>
        <v>0</v>
      </c>
      <c r="BH140" s="236">
        <f>IF(O140="sníž. přenesená",K140,0)</f>
        <v>0</v>
      </c>
      <c r="BI140" s="236">
        <f>IF(O140="nulová",K140,0)</f>
        <v>0</v>
      </c>
      <c r="BJ140" s="13" t="s">
        <v>85</v>
      </c>
      <c r="BK140" s="236">
        <f>ROUND(P140*H140,2)</f>
        <v>0</v>
      </c>
      <c r="BL140" s="13" t="s">
        <v>129</v>
      </c>
      <c r="BM140" s="235" t="s">
        <v>173</v>
      </c>
    </row>
    <row r="141" s="1" customFormat="1">
      <c r="B141" s="34"/>
      <c r="C141" s="35"/>
      <c r="D141" s="237" t="s">
        <v>131</v>
      </c>
      <c r="E141" s="35"/>
      <c r="F141" s="238" t="s">
        <v>174</v>
      </c>
      <c r="G141" s="35"/>
      <c r="H141" s="35"/>
      <c r="I141" s="132"/>
      <c r="J141" s="132"/>
      <c r="K141" s="35"/>
      <c r="L141" s="35"/>
      <c r="M141" s="39"/>
      <c r="N141" s="239"/>
      <c r="O141" s="82"/>
      <c r="P141" s="82"/>
      <c r="Q141" s="82"/>
      <c r="R141" s="82"/>
      <c r="S141" s="82"/>
      <c r="T141" s="82"/>
      <c r="U141" s="82"/>
      <c r="V141" s="82"/>
      <c r="W141" s="82"/>
      <c r="X141" s="83"/>
      <c r="AT141" s="13" t="s">
        <v>131</v>
      </c>
      <c r="AU141" s="13" t="s">
        <v>87</v>
      </c>
    </row>
    <row r="142" s="1" customFormat="1" ht="24" customHeight="1">
      <c r="B142" s="34"/>
      <c r="C142" s="241" t="s">
        <v>175</v>
      </c>
      <c r="D142" s="241" t="s">
        <v>139</v>
      </c>
      <c r="E142" s="242" t="s">
        <v>176</v>
      </c>
      <c r="F142" s="243" t="s">
        <v>177</v>
      </c>
      <c r="G142" s="244" t="s">
        <v>127</v>
      </c>
      <c r="H142" s="245">
        <v>4</v>
      </c>
      <c r="I142" s="246"/>
      <c r="J142" s="246"/>
      <c r="K142" s="247">
        <f>ROUND(P142*H142,2)</f>
        <v>0</v>
      </c>
      <c r="L142" s="243" t="s">
        <v>142</v>
      </c>
      <c r="M142" s="39"/>
      <c r="N142" s="248" t="s">
        <v>1</v>
      </c>
      <c r="O142" s="231" t="s">
        <v>42</v>
      </c>
      <c r="P142" s="232">
        <f>I142+J142</f>
        <v>0</v>
      </c>
      <c r="Q142" s="232">
        <f>ROUND(I142*H142,2)</f>
        <v>0</v>
      </c>
      <c r="R142" s="232">
        <f>ROUND(J142*H142,2)</f>
        <v>0</v>
      </c>
      <c r="S142" s="82"/>
      <c r="T142" s="233">
        <f>S142*H142</f>
        <v>0</v>
      </c>
      <c r="U142" s="233">
        <v>0</v>
      </c>
      <c r="V142" s="233">
        <f>U142*H142</f>
        <v>0</v>
      </c>
      <c r="W142" s="233">
        <v>0</v>
      </c>
      <c r="X142" s="234">
        <f>W142*H142</f>
        <v>0</v>
      </c>
      <c r="AR142" s="235" t="s">
        <v>129</v>
      </c>
      <c r="AT142" s="235" t="s">
        <v>139</v>
      </c>
      <c r="AU142" s="235" t="s">
        <v>87</v>
      </c>
      <c r="AY142" s="13" t="s">
        <v>122</v>
      </c>
      <c r="BE142" s="236">
        <f>IF(O142="základní",K142,0)</f>
        <v>0</v>
      </c>
      <c r="BF142" s="236">
        <f>IF(O142="snížená",K142,0)</f>
        <v>0</v>
      </c>
      <c r="BG142" s="236">
        <f>IF(O142="zákl. přenesená",K142,0)</f>
        <v>0</v>
      </c>
      <c r="BH142" s="236">
        <f>IF(O142="sníž. přenesená",K142,0)</f>
        <v>0</v>
      </c>
      <c r="BI142" s="236">
        <f>IF(O142="nulová",K142,0)</f>
        <v>0</v>
      </c>
      <c r="BJ142" s="13" t="s">
        <v>85</v>
      </c>
      <c r="BK142" s="236">
        <f>ROUND(P142*H142,2)</f>
        <v>0</v>
      </c>
      <c r="BL142" s="13" t="s">
        <v>129</v>
      </c>
      <c r="BM142" s="235" t="s">
        <v>178</v>
      </c>
    </row>
    <row r="143" s="1" customFormat="1">
      <c r="B143" s="34"/>
      <c r="C143" s="35"/>
      <c r="D143" s="237" t="s">
        <v>131</v>
      </c>
      <c r="E143" s="35"/>
      <c r="F143" s="238" t="s">
        <v>179</v>
      </c>
      <c r="G143" s="35"/>
      <c r="H143" s="35"/>
      <c r="I143" s="132"/>
      <c r="J143" s="132"/>
      <c r="K143" s="35"/>
      <c r="L143" s="35"/>
      <c r="M143" s="39"/>
      <c r="N143" s="239"/>
      <c r="O143" s="82"/>
      <c r="P143" s="82"/>
      <c r="Q143" s="82"/>
      <c r="R143" s="82"/>
      <c r="S143" s="82"/>
      <c r="T143" s="82"/>
      <c r="U143" s="82"/>
      <c r="V143" s="82"/>
      <c r="W143" s="82"/>
      <c r="X143" s="83"/>
      <c r="AT143" s="13" t="s">
        <v>131</v>
      </c>
      <c r="AU143" s="13" t="s">
        <v>87</v>
      </c>
    </row>
    <row r="144" s="1" customFormat="1" ht="24" customHeight="1">
      <c r="B144" s="34"/>
      <c r="C144" s="241" t="s">
        <v>180</v>
      </c>
      <c r="D144" s="241" t="s">
        <v>139</v>
      </c>
      <c r="E144" s="242" t="s">
        <v>181</v>
      </c>
      <c r="F144" s="243" t="s">
        <v>182</v>
      </c>
      <c r="G144" s="244" t="s">
        <v>127</v>
      </c>
      <c r="H144" s="245">
        <v>6</v>
      </c>
      <c r="I144" s="246"/>
      <c r="J144" s="246"/>
      <c r="K144" s="247">
        <f>ROUND(P144*H144,2)</f>
        <v>0</v>
      </c>
      <c r="L144" s="243" t="s">
        <v>142</v>
      </c>
      <c r="M144" s="39"/>
      <c r="N144" s="248" t="s">
        <v>1</v>
      </c>
      <c r="O144" s="231" t="s">
        <v>42</v>
      </c>
      <c r="P144" s="232">
        <f>I144+J144</f>
        <v>0</v>
      </c>
      <c r="Q144" s="232">
        <f>ROUND(I144*H144,2)</f>
        <v>0</v>
      </c>
      <c r="R144" s="232">
        <f>ROUND(J144*H144,2)</f>
        <v>0</v>
      </c>
      <c r="S144" s="82"/>
      <c r="T144" s="233">
        <f>S144*H144</f>
        <v>0</v>
      </c>
      <c r="U144" s="233">
        <v>0</v>
      </c>
      <c r="V144" s="233">
        <f>U144*H144</f>
        <v>0</v>
      </c>
      <c r="W144" s="233">
        <v>0</v>
      </c>
      <c r="X144" s="234">
        <f>W144*H144</f>
        <v>0</v>
      </c>
      <c r="AR144" s="235" t="s">
        <v>129</v>
      </c>
      <c r="AT144" s="235" t="s">
        <v>139</v>
      </c>
      <c r="AU144" s="235" t="s">
        <v>87</v>
      </c>
      <c r="AY144" s="13" t="s">
        <v>122</v>
      </c>
      <c r="BE144" s="236">
        <f>IF(O144="základní",K144,0)</f>
        <v>0</v>
      </c>
      <c r="BF144" s="236">
        <f>IF(O144="snížená",K144,0)</f>
        <v>0</v>
      </c>
      <c r="BG144" s="236">
        <f>IF(O144="zákl. přenesená",K144,0)</f>
        <v>0</v>
      </c>
      <c r="BH144" s="236">
        <f>IF(O144="sníž. přenesená",K144,0)</f>
        <v>0</v>
      </c>
      <c r="BI144" s="236">
        <f>IF(O144="nulová",K144,0)</f>
        <v>0</v>
      </c>
      <c r="BJ144" s="13" t="s">
        <v>85</v>
      </c>
      <c r="BK144" s="236">
        <f>ROUND(P144*H144,2)</f>
        <v>0</v>
      </c>
      <c r="BL144" s="13" t="s">
        <v>129</v>
      </c>
      <c r="BM144" s="235" t="s">
        <v>183</v>
      </c>
    </row>
    <row r="145" s="1" customFormat="1">
      <c r="B145" s="34"/>
      <c r="C145" s="35"/>
      <c r="D145" s="237" t="s">
        <v>131</v>
      </c>
      <c r="E145" s="35"/>
      <c r="F145" s="238" t="s">
        <v>184</v>
      </c>
      <c r="G145" s="35"/>
      <c r="H145" s="35"/>
      <c r="I145" s="132"/>
      <c r="J145" s="132"/>
      <c r="K145" s="35"/>
      <c r="L145" s="35"/>
      <c r="M145" s="39"/>
      <c r="N145" s="239"/>
      <c r="O145" s="82"/>
      <c r="P145" s="82"/>
      <c r="Q145" s="82"/>
      <c r="R145" s="82"/>
      <c r="S145" s="82"/>
      <c r="T145" s="82"/>
      <c r="U145" s="82"/>
      <c r="V145" s="82"/>
      <c r="W145" s="82"/>
      <c r="X145" s="83"/>
      <c r="AT145" s="13" t="s">
        <v>131</v>
      </c>
      <c r="AU145" s="13" t="s">
        <v>87</v>
      </c>
    </row>
    <row r="146" s="1" customFormat="1" ht="16.5" customHeight="1">
      <c r="B146" s="34"/>
      <c r="C146" s="221" t="s">
        <v>185</v>
      </c>
      <c r="D146" s="221" t="s">
        <v>119</v>
      </c>
      <c r="E146" s="222" t="s">
        <v>186</v>
      </c>
      <c r="F146" s="223" t="s">
        <v>187</v>
      </c>
      <c r="G146" s="224" t="s">
        <v>127</v>
      </c>
      <c r="H146" s="225">
        <v>2</v>
      </c>
      <c r="I146" s="226"/>
      <c r="J146" s="227"/>
      <c r="K146" s="228">
        <f>ROUND(P146*H146,2)</f>
        <v>0</v>
      </c>
      <c r="L146" s="223" t="s">
        <v>1</v>
      </c>
      <c r="M146" s="229"/>
      <c r="N146" s="230" t="s">
        <v>1</v>
      </c>
      <c r="O146" s="231" t="s">
        <v>42</v>
      </c>
      <c r="P146" s="232">
        <f>I146+J146</f>
        <v>0</v>
      </c>
      <c r="Q146" s="232">
        <f>ROUND(I146*H146,2)</f>
        <v>0</v>
      </c>
      <c r="R146" s="232">
        <f>ROUND(J146*H146,2)</f>
        <v>0</v>
      </c>
      <c r="S146" s="82"/>
      <c r="T146" s="233">
        <f>S146*H146</f>
        <v>0</v>
      </c>
      <c r="U146" s="233">
        <v>0</v>
      </c>
      <c r="V146" s="233">
        <f>U146*H146</f>
        <v>0</v>
      </c>
      <c r="W146" s="233">
        <v>0</v>
      </c>
      <c r="X146" s="234">
        <f>W146*H146</f>
        <v>0</v>
      </c>
      <c r="AR146" s="235" t="s">
        <v>128</v>
      </c>
      <c r="AT146" s="235" t="s">
        <v>119</v>
      </c>
      <c r="AU146" s="235" t="s">
        <v>87</v>
      </c>
      <c r="AY146" s="13" t="s">
        <v>122</v>
      </c>
      <c r="BE146" s="236">
        <f>IF(O146="základní",K146,0)</f>
        <v>0</v>
      </c>
      <c r="BF146" s="236">
        <f>IF(O146="snížená",K146,0)</f>
        <v>0</v>
      </c>
      <c r="BG146" s="236">
        <f>IF(O146="zákl. přenesená",K146,0)</f>
        <v>0</v>
      </c>
      <c r="BH146" s="236">
        <f>IF(O146="sníž. přenesená",K146,0)</f>
        <v>0</v>
      </c>
      <c r="BI146" s="236">
        <f>IF(O146="nulová",K146,0)</f>
        <v>0</v>
      </c>
      <c r="BJ146" s="13" t="s">
        <v>85</v>
      </c>
      <c r="BK146" s="236">
        <f>ROUND(P146*H146,2)</f>
        <v>0</v>
      </c>
      <c r="BL146" s="13" t="s">
        <v>129</v>
      </c>
      <c r="BM146" s="235" t="s">
        <v>188</v>
      </c>
    </row>
    <row r="147" s="1" customFormat="1">
      <c r="B147" s="34"/>
      <c r="C147" s="35"/>
      <c r="D147" s="237" t="s">
        <v>131</v>
      </c>
      <c r="E147" s="35"/>
      <c r="F147" s="238" t="s">
        <v>189</v>
      </c>
      <c r="G147" s="35"/>
      <c r="H147" s="35"/>
      <c r="I147" s="132"/>
      <c r="J147" s="132"/>
      <c r="K147" s="35"/>
      <c r="L147" s="35"/>
      <c r="M147" s="39"/>
      <c r="N147" s="239"/>
      <c r="O147" s="82"/>
      <c r="P147" s="82"/>
      <c r="Q147" s="82"/>
      <c r="R147" s="82"/>
      <c r="S147" s="82"/>
      <c r="T147" s="82"/>
      <c r="U147" s="82"/>
      <c r="V147" s="82"/>
      <c r="W147" s="82"/>
      <c r="X147" s="83"/>
      <c r="AT147" s="13" t="s">
        <v>131</v>
      </c>
      <c r="AU147" s="13" t="s">
        <v>87</v>
      </c>
    </row>
    <row r="148" s="1" customFormat="1">
      <c r="B148" s="34"/>
      <c r="C148" s="35"/>
      <c r="D148" s="237" t="s">
        <v>133</v>
      </c>
      <c r="E148" s="35"/>
      <c r="F148" s="240" t="s">
        <v>190</v>
      </c>
      <c r="G148" s="35"/>
      <c r="H148" s="35"/>
      <c r="I148" s="132"/>
      <c r="J148" s="132"/>
      <c r="K148" s="35"/>
      <c r="L148" s="35"/>
      <c r="M148" s="39"/>
      <c r="N148" s="239"/>
      <c r="O148" s="82"/>
      <c r="P148" s="82"/>
      <c r="Q148" s="82"/>
      <c r="R148" s="82"/>
      <c r="S148" s="82"/>
      <c r="T148" s="82"/>
      <c r="U148" s="82"/>
      <c r="V148" s="82"/>
      <c r="W148" s="82"/>
      <c r="X148" s="83"/>
      <c r="AT148" s="13" t="s">
        <v>133</v>
      </c>
      <c r="AU148" s="13" t="s">
        <v>87</v>
      </c>
    </row>
    <row r="149" s="1" customFormat="1" ht="24" customHeight="1">
      <c r="B149" s="34"/>
      <c r="C149" s="241" t="s">
        <v>191</v>
      </c>
      <c r="D149" s="241" t="s">
        <v>139</v>
      </c>
      <c r="E149" s="242" t="s">
        <v>192</v>
      </c>
      <c r="F149" s="243" t="s">
        <v>193</v>
      </c>
      <c r="G149" s="244" t="s">
        <v>127</v>
      </c>
      <c r="H149" s="245">
        <v>2</v>
      </c>
      <c r="I149" s="246"/>
      <c r="J149" s="246"/>
      <c r="K149" s="247">
        <f>ROUND(P149*H149,2)</f>
        <v>0</v>
      </c>
      <c r="L149" s="243" t="s">
        <v>142</v>
      </c>
      <c r="M149" s="39"/>
      <c r="N149" s="248" t="s">
        <v>1</v>
      </c>
      <c r="O149" s="231" t="s">
        <v>42</v>
      </c>
      <c r="P149" s="232">
        <f>I149+J149</f>
        <v>0</v>
      </c>
      <c r="Q149" s="232">
        <f>ROUND(I149*H149,2)</f>
        <v>0</v>
      </c>
      <c r="R149" s="232">
        <f>ROUND(J149*H149,2)</f>
        <v>0</v>
      </c>
      <c r="S149" s="82"/>
      <c r="T149" s="233">
        <f>S149*H149</f>
        <v>0</v>
      </c>
      <c r="U149" s="233">
        <v>0</v>
      </c>
      <c r="V149" s="233">
        <f>U149*H149</f>
        <v>0</v>
      </c>
      <c r="W149" s="233">
        <v>0</v>
      </c>
      <c r="X149" s="234">
        <f>W149*H149</f>
        <v>0</v>
      </c>
      <c r="AR149" s="235" t="s">
        <v>129</v>
      </c>
      <c r="AT149" s="235" t="s">
        <v>139</v>
      </c>
      <c r="AU149" s="235" t="s">
        <v>87</v>
      </c>
      <c r="AY149" s="13" t="s">
        <v>122</v>
      </c>
      <c r="BE149" s="236">
        <f>IF(O149="základní",K149,0)</f>
        <v>0</v>
      </c>
      <c r="BF149" s="236">
        <f>IF(O149="snížená",K149,0)</f>
        <v>0</v>
      </c>
      <c r="BG149" s="236">
        <f>IF(O149="zákl. přenesená",K149,0)</f>
        <v>0</v>
      </c>
      <c r="BH149" s="236">
        <f>IF(O149="sníž. přenesená",K149,0)</f>
        <v>0</v>
      </c>
      <c r="BI149" s="236">
        <f>IF(O149="nulová",K149,0)</f>
        <v>0</v>
      </c>
      <c r="BJ149" s="13" t="s">
        <v>85</v>
      </c>
      <c r="BK149" s="236">
        <f>ROUND(P149*H149,2)</f>
        <v>0</v>
      </c>
      <c r="BL149" s="13" t="s">
        <v>129</v>
      </c>
      <c r="BM149" s="235" t="s">
        <v>194</v>
      </c>
    </row>
    <row r="150" s="1" customFormat="1">
      <c r="B150" s="34"/>
      <c r="C150" s="35"/>
      <c r="D150" s="237" t="s">
        <v>131</v>
      </c>
      <c r="E150" s="35"/>
      <c r="F150" s="238" t="s">
        <v>195</v>
      </c>
      <c r="G150" s="35"/>
      <c r="H150" s="35"/>
      <c r="I150" s="132"/>
      <c r="J150" s="132"/>
      <c r="K150" s="35"/>
      <c r="L150" s="35"/>
      <c r="M150" s="39"/>
      <c r="N150" s="239"/>
      <c r="O150" s="82"/>
      <c r="P150" s="82"/>
      <c r="Q150" s="82"/>
      <c r="R150" s="82"/>
      <c r="S150" s="82"/>
      <c r="T150" s="82"/>
      <c r="U150" s="82"/>
      <c r="V150" s="82"/>
      <c r="W150" s="82"/>
      <c r="X150" s="83"/>
      <c r="AT150" s="13" t="s">
        <v>131</v>
      </c>
      <c r="AU150" s="13" t="s">
        <v>87</v>
      </c>
    </row>
    <row r="151" s="1" customFormat="1" ht="16.5" customHeight="1">
      <c r="B151" s="34"/>
      <c r="C151" s="221" t="s">
        <v>196</v>
      </c>
      <c r="D151" s="221" t="s">
        <v>119</v>
      </c>
      <c r="E151" s="222" t="s">
        <v>197</v>
      </c>
      <c r="F151" s="223" t="s">
        <v>198</v>
      </c>
      <c r="G151" s="224" t="s">
        <v>127</v>
      </c>
      <c r="H151" s="225">
        <v>2</v>
      </c>
      <c r="I151" s="226"/>
      <c r="J151" s="227"/>
      <c r="K151" s="228">
        <f>ROUND(P151*H151,2)</f>
        <v>0</v>
      </c>
      <c r="L151" s="223" t="s">
        <v>1</v>
      </c>
      <c r="M151" s="229"/>
      <c r="N151" s="230" t="s">
        <v>1</v>
      </c>
      <c r="O151" s="231" t="s">
        <v>42</v>
      </c>
      <c r="P151" s="232">
        <f>I151+J151</f>
        <v>0</v>
      </c>
      <c r="Q151" s="232">
        <f>ROUND(I151*H151,2)</f>
        <v>0</v>
      </c>
      <c r="R151" s="232">
        <f>ROUND(J151*H151,2)</f>
        <v>0</v>
      </c>
      <c r="S151" s="82"/>
      <c r="T151" s="233">
        <f>S151*H151</f>
        <v>0</v>
      </c>
      <c r="U151" s="233">
        <v>0</v>
      </c>
      <c r="V151" s="233">
        <f>U151*H151</f>
        <v>0</v>
      </c>
      <c r="W151" s="233">
        <v>0</v>
      </c>
      <c r="X151" s="234">
        <f>W151*H151</f>
        <v>0</v>
      </c>
      <c r="AR151" s="235" t="s">
        <v>128</v>
      </c>
      <c r="AT151" s="235" t="s">
        <v>119</v>
      </c>
      <c r="AU151" s="235" t="s">
        <v>87</v>
      </c>
      <c r="AY151" s="13" t="s">
        <v>122</v>
      </c>
      <c r="BE151" s="236">
        <f>IF(O151="základní",K151,0)</f>
        <v>0</v>
      </c>
      <c r="BF151" s="236">
        <f>IF(O151="snížená",K151,0)</f>
        <v>0</v>
      </c>
      <c r="BG151" s="236">
        <f>IF(O151="zákl. přenesená",K151,0)</f>
        <v>0</v>
      </c>
      <c r="BH151" s="236">
        <f>IF(O151="sníž. přenesená",K151,0)</f>
        <v>0</v>
      </c>
      <c r="BI151" s="236">
        <f>IF(O151="nulová",K151,0)</f>
        <v>0</v>
      </c>
      <c r="BJ151" s="13" t="s">
        <v>85</v>
      </c>
      <c r="BK151" s="236">
        <f>ROUND(P151*H151,2)</f>
        <v>0</v>
      </c>
      <c r="BL151" s="13" t="s">
        <v>129</v>
      </c>
      <c r="BM151" s="235" t="s">
        <v>199</v>
      </c>
    </row>
    <row r="152" s="1" customFormat="1">
      <c r="B152" s="34"/>
      <c r="C152" s="35"/>
      <c r="D152" s="237" t="s">
        <v>131</v>
      </c>
      <c r="E152" s="35"/>
      <c r="F152" s="238" t="s">
        <v>200</v>
      </c>
      <c r="G152" s="35"/>
      <c r="H152" s="35"/>
      <c r="I152" s="132"/>
      <c r="J152" s="132"/>
      <c r="K152" s="35"/>
      <c r="L152" s="35"/>
      <c r="M152" s="39"/>
      <c r="N152" s="239"/>
      <c r="O152" s="82"/>
      <c r="P152" s="82"/>
      <c r="Q152" s="82"/>
      <c r="R152" s="82"/>
      <c r="S152" s="82"/>
      <c r="T152" s="82"/>
      <c r="U152" s="82"/>
      <c r="V152" s="82"/>
      <c r="W152" s="82"/>
      <c r="X152" s="83"/>
      <c r="AT152" s="13" t="s">
        <v>131</v>
      </c>
      <c r="AU152" s="13" t="s">
        <v>87</v>
      </c>
    </row>
    <row r="153" s="1" customFormat="1">
      <c r="B153" s="34"/>
      <c r="C153" s="35"/>
      <c r="D153" s="237" t="s">
        <v>133</v>
      </c>
      <c r="E153" s="35"/>
      <c r="F153" s="240" t="s">
        <v>190</v>
      </c>
      <c r="G153" s="35"/>
      <c r="H153" s="35"/>
      <c r="I153" s="132"/>
      <c r="J153" s="132"/>
      <c r="K153" s="35"/>
      <c r="L153" s="35"/>
      <c r="M153" s="39"/>
      <c r="N153" s="239"/>
      <c r="O153" s="82"/>
      <c r="P153" s="82"/>
      <c r="Q153" s="82"/>
      <c r="R153" s="82"/>
      <c r="S153" s="82"/>
      <c r="T153" s="82"/>
      <c r="U153" s="82"/>
      <c r="V153" s="82"/>
      <c r="W153" s="82"/>
      <c r="X153" s="83"/>
      <c r="AT153" s="13" t="s">
        <v>133</v>
      </c>
      <c r="AU153" s="13" t="s">
        <v>87</v>
      </c>
    </row>
    <row r="154" s="1" customFormat="1" ht="24" customHeight="1">
      <c r="B154" s="34"/>
      <c r="C154" s="241" t="s">
        <v>9</v>
      </c>
      <c r="D154" s="241" t="s">
        <v>139</v>
      </c>
      <c r="E154" s="242" t="s">
        <v>201</v>
      </c>
      <c r="F154" s="243" t="s">
        <v>202</v>
      </c>
      <c r="G154" s="244" t="s">
        <v>127</v>
      </c>
      <c r="H154" s="245">
        <v>1</v>
      </c>
      <c r="I154" s="246"/>
      <c r="J154" s="246"/>
      <c r="K154" s="247">
        <f>ROUND(P154*H154,2)</f>
        <v>0</v>
      </c>
      <c r="L154" s="243" t="s">
        <v>142</v>
      </c>
      <c r="M154" s="39"/>
      <c r="N154" s="248" t="s">
        <v>1</v>
      </c>
      <c r="O154" s="231" t="s">
        <v>42</v>
      </c>
      <c r="P154" s="232">
        <f>I154+J154</f>
        <v>0</v>
      </c>
      <c r="Q154" s="232">
        <f>ROUND(I154*H154,2)</f>
        <v>0</v>
      </c>
      <c r="R154" s="232">
        <f>ROUND(J154*H154,2)</f>
        <v>0</v>
      </c>
      <c r="S154" s="82"/>
      <c r="T154" s="233">
        <f>S154*H154</f>
        <v>0</v>
      </c>
      <c r="U154" s="233">
        <v>0</v>
      </c>
      <c r="V154" s="233">
        <f>U154*H154</f>
        <v>0</v>
      </c>
      <c r="W154" s="233">
        <v>0</v>
      </c>
      <c r="X154" s="234">
        <f>W154*H154</f>
        <v>0</v>
      </c>
      <c r="AR154" s="235" t="s">
        <v>129</v>
      </c>
      <c r="AT154" s="235" t="s">
        <v>139</v>
      </c>
      <c r="AU154" s="235" t="s">
        <v>87</v>
      </c>
      <c r="AY154" s="13" t="s">
        <v>122</v>
      </c>
      <c r="BE154" s="236">
        <f>IF(O154="základní",K154,0)</f>
        <v>0</v>
      </c>
      <c r="BF154" s="236">
        <f>IF(O154="snížená",K154,0)</f>
        <v>0</v>
      </c>
      <c r="BG154" s="236">
        <f>IF(O154="zákl. přenesená",K154,0)</f>
        <v>0</v>
      </c>
      <c r="BH154" s="236">
        <f>IF(O154="sníž. přenesená",K154,0)</f>
        <v>0</v>
      </c>
      <c r="BI154" s="236">
        <f>IF(O154="nulová",K154,0)</f>
        <v>0</v>
      </c>
      <c r="BJ154" s="13" t="s">
        <v>85</v>
      </c>
      <c r="BK154" s="236">
        <f>ROUND(P154*H154,2)</f>
        <v>0</v>
      </c>
      <c r="BL154" s="13" t="s">
        <v>129</v>
      </c>
      <c r="BM154" s="235" t="s">
        <v>203</v>
      </c>
    </row>
    <row r="155" s="1" customFormat="1">
      <c r="B155" s="34"/>
      <c r="C155" s="35"/>
      <c r="D155" s="237" t="s">
        <v>131</v>
      </c>
      <c r="E155" s="35"/>
      <c r="F155" s="238" t="s">
        <v>204</v>
      </c>
      <c r="G155" s="35"/>
      <c r="H155" s="35"/>
      <c r="I155" s="132"/>
      <c r="J155" s="132"/>
      <c r="K155" s="35"/>
      <c r="L155" s="35"/>
      <c r="M155" s="39"/>
      <c r="N155" s="239"/>
      <c r="O155" s="82"/>
      <c r="P155" s="82"/>
      <c r="Q155" s="82"/>
      <c r="R155" s="82"/>
      <c r="S155" s="82"/>
      <c r="T155" s="82"/>
      <c r="U155" s="82"/>
      <c r="V155" s="82"/>
      <c r="W155" s="82"/>
      <c r="X155" s="83"/>
      <c r="AT155" s="13" t="s">
        <v>131</v>
      </c>
      <c r="AU155" s="13" t="s">
        <v>87</v>
      </c>
    </row>
    <row r="156" s="1" customFormat="1" ht="16.5" customHeight="1">
      <c r="B156" s="34"/>
      <c r="C156" s="221" t="s">
        <v>205</v>
      </c>
      <c r="D156" s="221" t="s">
        <v>119</v>
      </c>
      <c r="E156" s="222" t="s">
        <v>206</v>
      </c>
      <c r="F156" s="223" t="s">
        <v>207</v>
      </c>
      <c r="G156" s="224" t="s">
        <v>127</v>
      </c>
      <c r="H156" s="225">
        <v>12</v>
      </c>
      <c r="I156" s="226"/>
      <c r="J156" s="227"/>
      <c r="K156" s="228">
        <f>ROUND(P156*H156,2)</f>
        <v>0</v>
      </c>
      <c r="L156" s="223" t="s">
        <v>1</v>
      </c>
      <c r="M156" s="229"/>
      <c r="N156" s="230" t="s">
        <v>1</v>
      </c>
      <c r="O156" s="231" t="s">
        <v>42</v>
      </c>
      <c r="P156" s="232">
        <f>I156+J156</f>
        <v>0</v>
      </c>
      <c r="Q156" s="232">
        <f>ROUND(I156*H156,2)</f>
        <v>0</v>
      </c>
      <c r="R156" s="232">
        <f>ROUND(J156*H156,2)</f>
        <v>0</v>
      </c>
      <c r="S156" s="82"/>
      <c r="T156" s="233">
        <f>S156*H156</f>
        <v>0</v>
      </c>
      <c r="U156" s="233">
        <v>0</v>
      </c>
      <c r="V156" s="233">
        <f>U156*H156</f>
        <v>0</v>
      </c>
      <c r="W156" s="233">
        <v>0</v>
      </c>
      <c r="X156" s="234">
        <f>W156*H156</f>
        <v>0</v>
      </c>
      <c r="AR156" s="235" t="s">
        <v>128</v>
      </c>
      <c r="AT156" s="235" t="s">
        <v>119</v>
      </c>
      <c r="AU156" s="235" t="s">
        <v>87</v>
      </c>
      <c r="AY156" s="13" t="s">
        <v>122</v>
      </c>
      <c r="BE156" s="236">
        <f>IF(O156="základní",K156,0)</f>
        <v>0</v>
      </c>
      <c r="BF156" s="236">
        <f>IF(O156="snížená",K156,0)</f>
        <v>0</v>
      </c>
      <c r="BG156" s="236">
        <f>IF(O156="zákl. přenesená",K156,0)</f>
        <v>0</v>
      </c>
      <c r="BH156" s="236">
        <f>IF(O156="sníž. přenesená",K156,0)</f>
        <v>0</v>
      </c>
      <c r="BI156" s="236">
        <f>IF(O156="nulová",K156,0)</f>
        <v>0</v>
      </c>
      <c r="BJ156" s="13" t="s">
        <v>85</v>
      </c>
      <c r="BK156" s="236">
        <f>ROUND(P156*H156,2)</f>
        <v>0</v>
      </c>
      <c r="BL156" s="13" t="s">
        <v>129</v>
      </c>
      <c r="BM156" s="235" t="s">
        <v>208</v>
      </c>
    </row>
    <row r="157" s="1" customFormat="1">
      <c r="B157" s="34"/>
      <c r="C157" s="35"/>
      <c r="D157" s="237" t="s">
        <v>131</v>
      </c>
      <c r="E157" s="35"/>
      <c r="F157" s="238" t="s">
        <v>209</v>
      </c>
      <c r="G157" s="35"/>
      <c r="H157" s="35"/>
      <c r="I157" s="132"/>
      <c r="J157" s="132"/>
      <c r="K157" s="35"/>
      <c r="L157" s="35"/>
      <c r="M157" s="39"/>
      <c r="N157" s="239"/>
      <c r="O157" s="82"/>
      <c r="P157" s="82"/>
      <c r="Q157" s="82"/>
      <c r="R157" s="82"/>
      <c r="S157" s="82"/>
      <c r="T157" s="82"/>
      <c r="U157" s="82"/>
      <c r="V157" s="82"/>
      <c r="W157" s="82"/>
      <c r="X157" s="83"/>
      <c r="AT157" s="13" t="s">
        <v>131</v>
      </c>
      <c r="AU157" s="13" t="s">
        <v>87</v>
      </c>
    </row>
    <row r="158" s="1" customFormat="1">
      <c r="B158" s="34"/>
      <c r="C158" s="35"/>
      <c r="D158" s="237" t="s">
        <v>133</v>
      </c>
      <c r="E158" s="35"/>
      <c r="F158" s="240" t="s">
        <v>210</v>
      </c>
      <c r="G158" s="35"/>
      <c r="H158" s="35"/>
      <c r="I158" s="132"/>
      <c r="J158" s="132"/>
      <c r="K158" s="35"/>
      <c r="L158" s="35"/>
      <c r="M158" s="39"/>
      <c r="N158" s="239"/>
      <c r="O158" s="82"/>
      <c r="P158" s="82"/>
      <c r="Q158" s="82"/>
      <c r="R158" s="82"/>
      <c r="S158" s="82"/>
      <c r="T158" s="82"/>
      <c r="U158" s="82"/>
      <c r="V158" s="82"/>
      <c r="W158" s="82"/>
      <c r="X158" s="83"/>
      <c r="AT158" s="13" t="s">
        <v>133</v>
      </c>
      <c r="AU158" s="13" t="s">
        <v>87</v>
      </c>
    </row>
    <row r="159" s="1" customFormat="1" ht="16.5" customHeight="1">
      <c r="B159" s="34"/>
      <c r="C159" s="221" t="s">
        <v>211</v>
      </c>
      <c r="D159" s="221" t="s">
        <v>119</v>
      </c>
      <c r="E159" s="222" t="s">
        <v>212</v>
      </c>
      <c r="F159" s="223" t="s">
        <v>213</v>
      </c>
      <c r="G159" s="224" t="s">
        <v>127</v>
      </c>
      <c r="H159" s="225">
        <v>8</v>
      </c>
      <c r="I159" s="226"/>
      <c r="J159" s="227"/>
      <c r="K159" s="228">
        <f>ROUND(P159*H159,2)</f>
        <v>0</v>
      </c>
      <c r="L159" s="223" t="s">
        <v>1</v>
      </c>
      <c r="M159" s="229"/>
      <c r="N159" s="230" t="s">
        <v>1</v>
      </c>
      <c r="O159" s="231" t="s">
        <v>42</v>
      </c>
      <c r="P159" s="232">
        <f>I159+J159</f>
        <v>0</v>
      </c>
      <c r="Q159" s="232">
        <f>ROUND(I159*H159,2)</f>
        <v>0</v>
      </c>
      <c r="R159" s="232">
        <f>ROUND(J159*H159,2)</f>
        <v>0</v>
      </c>
      <c r="S159" s="82"/>
      <c r="T159" s="233">
        <f>S159*H159</f>
        <v>0</v>
      </c>
      <c r="U159" s="233">
        <v>0</v>
      </c>
      <c r="V159" s="233">
        <f>U159*H159</f>
        <v>0</v>
      </c>
      <c r="W159" s="233">
        <v>0</v>
      </c>
      <c r="X159" s="234">
        <f>W159*H159</f>
        <v>0</v>
      </c>
      <c r="AR159" s="235" t="s">
        <v>128</v>
      </c>
      <c r="AT159" s="235" t="s">
        <v>119</v>
      </c>
      <c r="AU159" s="235" t="s">
        <v>87</v>
      </c>
      <c r="AY159" s="13" t="s">
        <v>122</v>
      </c>
      <c r="BE159" s="236">
        <f>IF(O159="základní",K159,0)</f>
        <v>0</v>
      </c>
      <c r="BF159" s="236">
        <f>IF(O159="snížená",K159,0)</f>
        <v>0</v>
      </c>
      <c r="BG159" s="236">
        <f>IF(O159="zákl. přenesená",K159,0)</f>
        <v>0</v>
      </c>
      <c r="BH159" s="236">
        <f>IF(O159="sníž. přenesená",K159,0)</f>
        <v>0</v>
      </c>
      <c r="BI159" s="236">
        <f>IF(O159="nulová",K159,0)</f>
        <v>0</v>
      </c>
      <c r="BJ159" s="13" t="s">
        <v>85</v>
      </c>
      <c r="BK159" s="236">
        <f>ROUND(P159*H159,2)</f>
        <v>0</v>
      </c>
      <c r="BL159" s="13" t="s">
        <v>129</v>
      </c>
      <c r="BM159" s="235" t="s">
        <v>214</v>
      </c>
    </row>
    <row r="160" s="1" customFormat="1">
      <c r="B160" s="34"/>
      <c r="C160" s="35"/>
      <c r="D160" s="237" t="s">
        <v>131</v>
      </c>
      <c r="E160" s="35"/>
      <c r="F160" s="238" t="s">
        <v>215</v>
      </c>
      <c r="G160" s="35"/>
      <c r="H160" s="35"/>
      <c r="I160" s="132"/>
      <c r="J160" s="132"/>
      <c r="K160" s="35"/>
      <c r="L160" s="35"/>
      <c r="M160" s="39"/>
      <c r="N160" s="239"/>
      <c r="O160" s="82"/>
      <c r="P160" s="82"/>
      <c r="Q160" s="82"/>
      <c r="R160" s="82"/>
      <c r="S160" s="82"/>
      <c r="T160" s="82"/>
      <c r="U160" s="82"/>
      <c r="V160" s="82"/>
      <c r="W160" s="82"/>
      <c r="X160" s="83"/>
      <c r="AT160" s="13" t="s">
        <v>131</v>
      </c>
      <c r="AU160" s="13" t="s">
        <v>87</v>
      </c>
    </row>
    <row r="161" s="1" customFormat="1">
      <c r="B161" s="34"/>
      <c r="C161" s="35"/>
      <c r="D161" s="237" t="s">
        <v>133</v>
      </c>
      <c r="E161" s="35"/>
      <c r="F161" s="240" t="s">
        <v>216</v>
      </c>
      <c r="G161" s="35"/>
      <c r="H161" s="35"/>
      <c r="I161" s="132"/>
      <c r="J161" s="132"/>
      <c r="K161" s="35"/>
      <c r="L161" s="35"/>
      <c r="M161" s="39"/>
      <c r="N161" s="239"/>
      <c r="O161" s="82"/>
      <c r="P161" s="82"/>
      <c r="Q161" s="82"/>
      <c r="R161" s="82"/>
      <c r="S161" s="82"/>
      <c r="T161" s="82"/>
      <c r="U161" s="82"/>
      <c r="V161" s="82"/>
      <c r="W161" s="82"/>
      <c r="X161" s="83"/>
      <c r="AT161" s="13" t="s">
        <v>133</v>
      </c>
      <c r="AU161" s="13" t="s">
        <v>87</v>
      </c>
    </row>
    <row r="162" s="1" customFormat="1" ht="16.5" customHeight="1">
      <c r="B162" s="34"/>
      <c r="C162" s="221" t="s">
        <v>217</v>
      </c>
      <c r="D162" s="221" t="s">
        <v>119</v>
      </c>
      <c r="E162" s="222" t="s">
        <v>218</v>
      </c>
      <c r="F162" s="223" t="s">
        <v>219</v>
      </c>
      <c r="G162" s="224" t="s">
        <v>127</v>
      </c>
      <c r="H162" s="225">
        <v>15</v>
      </c>
      <c r="I162" s="226"/>
      <c r="J162" s="227"/>
      <c r="K162" s="228">
        <f>ROUND(P162*H162,2)</f>
        <v>0</v>
      </c>
      <c r="L162" s="223" t="s">
        <v>1</v>
      </c>
      <c r="M162" s="229"/>
      <c r="N162" s="230" t="s">
        <v>1</v>
      </c>
      <c r="O162" s="231" t="s">
        <v>42</v>
      </c>
      <c r="P162" s="232">
        <f>I162+J162</f>
        <v>0</v>
      </c>
      <c r="Q162" s="232">
        <f>ROUND(I162*H162,2)</f>
        <v>0</v>
      </c>
      <c r="R162" s="232">
        <f>ROUND(J162*H162,2)</f>
        <v>0</v>
      </c>
      <c r="S162" s="82"/>
      <c r="T162" s="233">
        <f>S162*H162</f>
        <v>0</v>
      </c>
      <c r="U162" s="233">
        <v>0</v>
      </c>
      <c r="V162" s="233">
        <f>U162*H162</f>
        <v>0</v>
      </c>
      <c r="W162" s="233">
        <v>0</v>
      </c>
      <c r="X162" s="234">
        <f>W162*H162</f>
        <v>0</v>
      </c>
      <c r="AR162" s="235" t="s">
        <v>128</v>
      </c>
      <c r="AT162" s="235" t="s">
        <v>119</v>
      </c>
      <c r="AU162" s="235" t="s">
        <v>87</v>
      </c>
      <c r="AY162" s="13" t="s">
        <v>122</v>
      </c>
      <c r="BE162" s="236">
        <f>IF(O162="základní",K162,0)</f>
        <v>0</v>
      </c>
      <c r="BF162" s="236">
        <f>IF(O162="snížená",K162,0)</f>
        <v>0</v>
      </c>
      <c r="BG162" s="236">
        <f>IF(O162="zákl. přenesená",K162,0)</f>
        <v>0</v>
      </c>
      <c r="BH162" s="236">
        <f>IF(O162="sníž. přenesená",K162,0)</f>
        <v>0</v>
      </c>
      <c r="BI162" s="236">
        <f>IF(O162="nulová",K162,0)</f>
        <v>0</v>
      </c>
      <c r="BJ162" s="13" t="s">
        <v>85</v>
      </c>
      <c r="BK162" s="236">
        <f>ROUND(P162*H162,2)</f>
        <v>0</v>
      </c>
      <c r="BL162" s="13" t="s">
        <v>129</v>
      </c>
      <c r="BM162" s="235" t="s">
        <v>220</v>
      </c>
    </row>
    <row r="163" s="1" customFormat="1">
      <c r="B163" s="34"/>
      <c r="C163" s="35"/>
      <c r="D163" s="237" t="s">
        <v>131</v>
      </c>
      <c r="E163" s="35"/>
      <c r="F163" s="238" t="s">
        <v>221</v>
      </c>
      <c r="G163" s="35"/>
      <c r="H163" s="35"/>
      <c r="I163" s="132"/>
      <c r="J163" s="132"/>
      <c r="K163" s="35"/>
      <c r="L163" s="35"/>
      <c r="M163" s="39"/>
      <c r="N163" s="239"/>
      <c r="O163" s="82"/>
      <c r="P163" s="82"/>
      <c r="Q163" s="82"/>
      <c r="R163" s="82"/>
      <c r="S163" s="82"/>
      <c r="T163" s="82"/>
      <c r="U163" s="82"/>
      <c r="V163" s="82"/>
      <c r="W163" s="82"/>
      <c r="X163" s="83"/>
      <c r="AT163" s="13" t="s">
        <v>131</v>
      </c>
      <c r="AU163" s="13" t="s">
        <v>87</v>
      </c>
    </row>
    <row r="164" s="1" customFormat="1">
      <c r="B164" s="34"/>
      <c r="C164" s="35"/>
      <c r="D164" s="237" t="s">
        <v>133</v>
      </c>
      <c r="E164" s="35"/>
      <c r="F164" s="240" t="s">
        <v>222</v>
      </c>
      <c r="G164" s="35"/>
      <c r="H164" s="35"/>
      <c r="I164" s="132"/>
      <c r="J164" s="132"/>
      <c r="K164" s="35"/>
      <c r="L164" s="35"/>
      <c r="M164" s="39"/>
      <c r="N164" s="239"/>
      <c r="O164" s="82"/>
      <c r="P164" s="82"/>
      <c r="Q164" s="82"/>
      <c r="R164" s="82"/>
      <c r="S164" s="82"/>
      <c r="T164" s="82"/>
      <c r="U164" s="82"/>
      <c r="V164" s="82"/>
      <c r="W164" s="82"/>
      <c r="X164" s="83"/>
      <c r="AT164" s="13" t="s">
        <v>133</v>
      </c>
      <c r="AU164" s="13" t="s">
        <v>87</v>
      </c>
    </row>
    <row r="165" s="1" customFormat="1" ht="16.5" customHeight="1">
      <c r="B165" s="34"/>
      <c r="C165" s="221" t="s">
        <v>223</v>
      </c>
      <c r="D165" s="221" t="s">
        <v>119</v>
      </c>
      <c r="E165" s="222" t="s">
        <v>224</v>
      </c>
      <c r="F165" s="223" t="s">
        <v>225</v>
      </c>
      <c r="G165" s="224" t="s">
        <v>127</v>
      </c>
      <c r="H165" s="225">
        <v>17</v>
      </c>
      <c r="I165" s="226"/>
      <c r="J165" s="227"/>
      <c r="K165" s="228">
        <f>ROUND(P165*H165,2)</f>
        <v>0</v>
      </c>
      <c r="L165" s="223" t="s">
        <v>1</v>
      </c>
      <c r="M165" s="229"/>
      <c r="N165" s="230" t="s">
        <v>1</v>
      </c>
      <c r="O165" s="231" t="s">
        <v>42</v>
      </c>
      <c r="P165" s="232">
        <f>I165+J165</f>
        <v>0</v>
      </c>
      <c r="Q165" s="232">
        <f>ROUND(I165*H165,2)</f>
        <v>0</v>
      </c>
      <c r="R165" s="232">
        <f>ROUND(J165*H165,2)</f>
        <v>0</v>
      </c>
      <c r="S165" s="82"/>
      <c r="T165" s="233">
        <f>S165*H165</f>
        <v>0</v>
      </c>
      <c r="U165" s="233">
        <v>0</v>
      </c>
      <c r="V165" s="233">
        <f>U165*H165</f>
        <v>0</v>
      </c>
      <c r="W165" s="233">
        <v>0</v>
      </c>
      <c r="X165" s="234">
        <f>W165*H165</f>
        <v>0</v>
      </c>
      <c r="AR165" s="235" t="s">
        <v>128</v>
      </c>
      <c r="AT165" s="235" t="s">
        <v>119</v>
      </c>
      <c r="AU165" s="235" t="s">
        <v>87</v>
      </c>
      <c r="AY165" s="13" t="s">
        <v>122</v>
      </c>
      <c r="BE165" s="236">
        <f>IF(O165="základní",K165,0)</f>
        <v>0</v>
      </c>
      <c r="BF165" s="236">
        <f>IF(O165="snížená",K165,0)</f>
        <v>0</v>
      </c>
      <c r="BG165" s="236">
        <f>IF(O165="zákl. přenesená",K165,0)</f>
        <v>0</v>
      </c>
      <c r="BH165" s="236">
        <f>IF(O165="sníž. přenesená",K165,0)</f>
        <v>0</v>
      </c>
      <c r="BI165" s="236">
        <f>IF(O165="nulová",K165,0)</f>
        <v>0</v>
      </c>
      <c r="BJ165" s="13" t="s">
        <v>85</v>
      </c>
      <c r="BK165" s="236">
        <f>ROUND(P165*H165,2)</f>
        <v>0</v>
      </c>
      <c r="BL165" s="13" t="s">
        <v>129</v>
      </c>
      <c r="BM165" s="235" t="s">
        <v>226</v>
      </c>
    </row>
    <row r="166" s="1" customFormat="1">
      <c r="B166" s="34"/>
      <c r="C166" s="35"/>
      <c r="D166" s="237" t="s">
        <v>131</v>
      </c>
      <c r="E166" s="35"/>
      <c r="F166" s="238" t="s">
        <v>225</v>
      </c>
      <c r="G166" s="35"/>
      <c r="H166" s="35"/>
      <c r="I166" s="132"/>
      <c r="J166" s="132"/>
      <c r="K166" s="35"/>
      <c r="L166" s="35"/>
      <c r="M166" s="39"/>
      <c r="N166" s="239"/>
      <c r="O166" s="82"/>
      <c r="P166" s="82"/>
      <c r="Q166" s="82"/>
      <c r="R166" s="82"/>
      <c r="S166" s="82"/>
      <c r="T166" s="82"/>
      <c r="U166" s="82"/>
      <c r="V166" s="82"/>
      <c r="W166" s="82"/>
      <c r="X166" s="83"/>
      <c r="AT166" s="13" t="s">
        <v>131</v>
      </c>
      <c r="AU166" s="13" t="s">
        <v>87</v>
      </c>
    </row>
    <row r="167" s="1" customFormat="1">
      <c r="B167" s="34"/>
      <c r="C167" s="35"/>
      <c r="D167" s="237" t="s">
        <v>133</v>
      </c>
      <c r="E167" s="35"/>
      <c r="F167" s="240" t="s">
        <v>227</v>
      </c>
      <c r="G167" s="35"/>
      <c r="H167" s="35"/>
      <c r="I167" s="132"/>
      <c r="J167" s="132"/>
      <c r="K167" s="35"/>
      <c r="L167" s="35"/>
      <c r="M167" s="39"/>
      <c r="N167" s="239"/>
      <c r="O167" s="82"/>
      <c r="P167" s="82"/>
      <c r="Q167" s="82"/>
      <c r="R167" s="82"/>
      <c r="S167" s="82"/>
      <c r="T167" s="82"/>
      <c r="U167" s="82"/>
      <c r="V167" s="82"/>
      <c r="W167" s="82"/>
      <c r="X167" s="83"/>
      <c r="AT167" s="13" t="s">
        <v>133</v>
      </c>
      <c r="AU167" s="13" t="s">
        <v>87</v>
      </c>
    </row>
    <row r="168" s="1" customFormat="1" ht="24" customHeight="1">
      <c r="B168" s="34"/>
      <c r="C168" s="241" t="s">
        <v>228</v>
      </c>
      <c r="D168" s="241" t="s">
        <v>139</v>
      </c>
      <c r="E168" s="242" t="s">
        <v>229</v>
      </c>
      <c r="F168" s="243" t="s">
        <v>230</v>
      </c>
      <c r="G168" s="244" t="s">
        <v>127</v>
      </c>
      <c r="H168" s="245">
        <v>3</v>
      </c>
      <c r="I168" s="246"/>
      <c r="J168" s="246"/>
      <c r="K168" s="247">
        <f>ROUND(P168*H168,2)</f>
        <v>0</v>
      </c>
      <c r="L168" s="243" t="s">
        <v>142</v>
      </c>
      <c r="M168" s="39"/>
      <c r="N168" s="248" t="s">
        <v>1</v>
      </c>
      <c r="O168" s="231" t="s">
        <v>42</v>
      </c>
      <c r="P168" s="232">
        <f>I168+J168</f>
        <v>0</v>
      </c>
      <c r="Q168" s="232">
        <f>ROUND(I168*H168,2)</f>
        <v>0</v>
      </c>
      <c r="R168" s="232">
        <f>ROUND(J168*H168,2)</f>
        <v>0</v>
      </c>
      <c r="S168" s="82"/>
      <c r="T168" s="233">
        <f>S168*H168</f>
        <v>0</v>
      </c>
      <c r="U168" s="233">
        <v>0</v>
      </c>
      <c r="V168" s="233">
        <f>U168*H168</f>
        <v>0</v>
      </c>
      <c r="W168" s="233">
        <v>0</v>
      </c>
      <c r="X168" s="234">
        <f>W168*H168</f>
        <v>0</v>
      </c>
      <c r="AR168" s="235" t="s">
        <v>129</v>
      </c>
      <c r="AT168" s="235" t="s">
        <v>139</v>
      </c>
      <c r="AU168" s="235" t="s">
        <v>87</v>
      </c>
      <c r="AY168" s="13" t="s">
        <v>122</v>
      </c>
      <c r="BE168" s="236">
        <f>IF(O168="základní",K168,0)</f>
        <v>0</v>
      </c>
      <c r="BF168" s="236">
        <f>IF(O168="snížená",K168,0)</f>
        <v>0</v>
      </c>
      <c r="BG168" s="236">
        <f>IF(O168="zákl. přenesená",K168,0)</f>
        <v>0</v>
      </c>
      <c r="BH168" s="236">
        <f>IF(O168="sníž. přenesená",K168,0)</f>
        <v>0</v>
      </c>
      <c r="BI168" s="236">
        <f>IF(O168="nulová",K168,0)</f>
        <v>0</v>
      </c>
      <c r="BJ168" s="13" t="s">
        <v>85</v>
      </c>
      <c r="BK168" s="236">
        <f>ROUND(P168*H168,2)</f>
        <v>0</v>
      </c>
      <c r="BL168" s="13" t="s">
        <v>129</v>
      </c>
      <c r="BM168" s="235" t="s">
        <v>231</v>
      </c>
    </row>
    <row r="169" s="1" customFormat="1">
      <c r="B169" s="34"/>
      <c r="C169" s="35"/>
      <c r="D169" s="237" t="s">
        <v>131</v>
      </c>
      <c r="E169" s="35"/>
      <c r="F169" s="238" t="s">
        <v>232</v>
      </c>
      <c r="G169" s="35"/>
      <c r="H169" s="35"/>
      <c r="I169" s="132"/>
      <c r="J169" s="132"/>
      <c r="K169" s="35"/>
      <c r="L169" s="35"/>
      <c r="M169" s="39"/>
      <c r="N169" s="239"/>
      <c r="O169" s="82"/>
      <c r="P169" s="82"/>
      <c r="Q169" s="82"/>
      <c r="R169" s="82"/>
      <c r="S169" s="82"/>
      <c r="T169" s="82"/>
      <c r="U169" s="82"/>
      <c r="V169" s="82"/>
      <c r="W169" s="82"/>
      <c r="X169" s="83"/>
      <c r="AT169" s="13" t="s">
        <v>131</v>
      </c>
      <c r="AU169" s="13" t="s">
        <v>87</v>
      </c>
    </row>
    <row r="170" s="1" customFormat="1" ht="24" customHeight="1">
      <c r="B170" s="34"/>
      <c r="C170" s="241" t="s">
        <v>8</v>
      </c>
      <c r="D170" s="241" t="s">
        <v>139</v>
      </c>
      <c r="E170" s="242" t="s">
        <v>233</v>
      </c>
      <c r="F170" s="243" t="s">
        <v>234</v>
      </c>
      <c r="G170" s="244" t="s">
        <v>127</v>
      </c>
      <c r="H170" s="245">
        <v>3</v>
      </c>
      <c r="I170" s="246"/>
      <c r="J170" s="246"/>
      <c r="K170" s="247">
        <f>ROUND(P170*H170,2)</f>
        <v>0</v>
      </c>
      <c r="L170" s="243" t="s">
        <v>142</v>
      </c>
      <c r="M170" s="39"/>
      <c r="N170" s="248" t="s">
        <v>1</v>
      </c>
      <c r="O170" s="231" t="s">
        <v>42</v>
      </c>
      <c r="P170" s="232">
        <f>I170+J170</f>
        <v>0</v>
      </c>
      <c r="Q170" s="232">
        <f>ROUND(I170*H170,2)</f>
        <v>0</v>
      </c>
      <c r="R170" s="232">
        <f>ROUND(J170*H170,2)</f>
        <v>0</v>
      </c>
      <c r="S170" s="82"/>
      <c r="T170" s="233">
        <f>S170*H170</f>
        <v>0</v>
      </c>
      <c r="U170" s="233">
        <v>0</v>
      </c>
      <c r="V170" s="233">
        <f>U170*H170</f>
        <v>0</v>
      </c>
      <c r="W170" s="233">
        <v>0</v>
      </c>
      <c r="X170" s="234">
        <f>W170*H170</f>
        <v>0</v>
      </c>
      <c r="AR170" s="235" t="s">
        <v>129</v>
      </c>
      <c r="AT170" s="235" t="s">
        <v>139</v>
      </c>
      <c r="AU170" s="235" t="s">
        <v>87</v>
      </c>
      <c r="AY170" s="13" t="s">
        <v>122</v>
      </c>
      <c r="BE170" s="236">
        <f>IF(O170="základní",K170,0)</f>
        <v>0</v>
      </c>
      <c r="BF170" s="236">
        <f>IF(O170="snížená",K170,0)</f>
        <v>0</v>
      </c>
      <c r="BG170" s="236">
        <f>IF(O170="zákl. přenesená",K170,0)</f>
        <v>0</v>
      </c>
      <c r="BH170" s="236">
        <f>IF(O170="sníž. přenesená",K170,0)</f>
        <v>0</v>
      </c>
      <c r="BI170" s="236">
        <f>IF(O170="nulová",K170,0)</f>
        <v>0</v>
      </c>
      <c r="BJ170" s="13" t="s">
        <v>85</v>
      </c>
      <c r="BK170" s="236">
        <f>ROUND(P170*H170,2)</f>
        <v>0</v>
      </c>
      <c r="BL170" s="13" t="s">
        <v>129</v>
      </c>
      <c r="BM170" s="235" t="s">
        <v>235</v>
      </c>
    </row>
    <row r="171" s="1" customFormat="1">
      <c r="B171" s="34"/>
      <c r="C171" s="35"/>
      <c r="D171" s="237" t="s">
        <v>131</v>
      </c>
      <c r="E171" s="35"/>
      <c r="F171" s="238" t="s">
        <v>236</v>
      </c>
      <c r="G171" s="35"/>
      <c r="H171" s="35"/>
      <c r="I171" s="132"/>
      <c r="J171" s="132"/>
      <c r="K171" s="35"/>
      <c r="L171" s="35"/>
      <c r="M171" s="39"/>
      <c r="N171" s="239"/>
      <c r="O171" s="82"/>
      <c r="P171" s="82"/>
      <c r="Q171" s="82"/>
      <c r="R171" s="82"/>
      <c r="S171" s="82"/>
      <c r="T171" s="82"/>
      <c r="U171" s="82"/>
      <c r="V171" s="82"/>
      <c r="W171" s="82"/>
      <c r="X171" s="83"/>
      <c r="AT171" s="13" t="s">
        <v>131</v>
      </c>
      <c r="AU171" s="13" t="s">
        <v>87</v>
      </c>
    </row>
    <row r="172" s="1" customFormat="1" ht="16.5" customHeight="1">
      <c r="B172" s="34"/>
      <c r="C172" s="221" t="s">
        <v>237</v>
      </c>
      <c r="D172" s="221" t="s">
        <v>119</v>
      </c>
      <c r="E172" s="222" t="s">
        <v>238</v>
      </c>
      <c r="F172" s="223" t="s">
        <v>239</v>
      </c>
      <c r="G172" s="224" t="s">
        <v>127</v>
      </c>
      <c r="H172" s="225">
        <v>3</v>
      </c>
      <c r="I172" s="226"/>
      <c r="J172" s="227"/>
      <c r="K172" s="228">
        <f>ROUND(P172*H172,2)</f>
        <v>0</v>
      </c>
      <c r="L172" s="223" t="s">
        <v>1</v>
      </c>
      <c r="M172" s="229"/>
      <c r="N172" s="230" t="s">
        <v>1</v>
      </c>
      <c r="O172" s="231" t="s">
        <v>42</v>
      </c>
      <c r="P172" s="232">
        <f>I172+J172</f>
        <v>0</v>
      </c>
      <c r="Q172" s="232">
        <f>ROUND(I172*H172,2)</f>
        <v>0</v>
      </c>
      <c r="R172" s="232">
        <f>ROUND(J172*H172,2)</f>
        <v>0</v>
      </c>
      <c r="S172" s="82"/>
      <c r="T172" s="233">
        <f>S172*H172</f>
        <v>0</v>
      </c>
      <c r="U172" s="233">
        <v>0</v>
      </c>
      <c r="V172" s="233">
        <f>U172*H172</f>
        <v>0</v>
      </c>
      <c r="W172" s="233">
        <v>0</v>
      </c>
      <c r="X172" s="234">
        <f>W172*H172</f>
        <v>0</v>
      </c>
      <c r="AR172" s="235" t="s">
        <v>128</v>
      </c>
      <c r="AT172" s="235" t="s">
        <v>119</v>
      </c>
      <c r="AU172" s="235" t="s">
        <v>87</v>
      </c>
      <c r="AY172" s="13" t="s">
        <v>122</v>
      </c>
      <c r="BE172" s="236">
        <f>IF(O172="základní",K172,0)</f>
        <v>0</v>
      </c>
      <c r="BF172" s="236">
        <f>IF(O172="snížená",K172,0)</f>
        <v>0</v>
      </c>
      <c r="BG172" s="236">
        <f>IF(O172="zákl. přenesená",K172,0)</f>
        <v>0</v>
      </c>
      <c r="BH172" s="236">
        <f>IF(O172="sníž. přenesená",K172,0)</f>
        <v>0</v>
      </c>
      <c r="BI172" s="236">
        <f>IF(O172="nulová",K172,0)</f>
        <v>0</v>
      </c>
      <c r="BJ172" s="13" t="s">
        <v>85</v>
      </c>
      <c r="BK172" s="236">
        <f>ROUND(P172*H172,2)</f>
        <v>0</v>
      </c>
      <c r="BL172" s="13" t="s">
        <v>129</v>
      </c>
      <c r="BM172" s="235" t="s">
        <v>240</v>
      </c>
    </row>
    <row r="173" s="1" customFormat="1">
      <c r="B173" s="34"/>
      <c r="C173" s="35"/>
      <c r="D173" s="237" t="s">
        <v>131</v>
      </c>
      <c r="E173" s="35"/>
      <c r="F173" s="238" t="s">
        <v>241</v>
      </c>
      <c r="G173" s="35"/>
      <c r="H173" s="35"/>
      <c r="I173" s="132"/>
      <c r="J173" s="132"/>
      <c r="K173" s="35"/>
      <c r="L173" s="35"/>
      <c r="M173" s="39"/>
      <c r="N173" s="239"/>
      <c r="O173" s="82"/>
      <c r="P173" s="82"/>
      <c r="Q173" s="82"/>
      <c r="R173" s="82"/>
      <c r="S173" s="82"/>
      <c r="T173" s="82"/>
      <c r="U173" s="82"/>
      <c r="V173" s="82"/>
      <c r="W173" s="82"/>
      <c r="X173" s="83"/>
      <c r="AT173" s="13" t="s">
        <v>131</v>
      </c>
      <c r="AU173" s="13" t="s">
        <v>87</v>
      </c>
    </row>
    <row r="174" s="1" customFormat="1">
      <c r="B174" s="34"/>
      <c r="C174" s="35"/>
      <c r="D174" s="237" t="s">
        <v>133</v>
      </c>
      <c r="E174" s="35"/>
      <c r="F174" s="240" t="s">
        <v>242</v>
      </c>
      <c r="G174" s="35"/>
      <c r="H174" s="35"/>
      <c r="I174" s="132"/>
      <c r="J174" s="132"/>
      <c r="K174" s="35"/>
      <c r="L174" s="35"/>
      <c r="M174" s="39"/>
      <c r="N174" s="239"/>
      <c r="O174" s="82"/>
      <c r="P174" s="82"/>
      <c r="Q174" s="82"/>
      <c r="R174" s="82"/>
      <c r="S174" s="82"/>
      <c r="T174" s="82"/>
      <c r="U174" s="82"/>
      <c r="V174" s="82"/>
      <c r="W174" s="82"/>
      <c r="X174" s="83"/>
      <c r="AT174" s="13" t="s">
        <v>133</v>
      </c>
      <c r="AU174" s="13" t="s">
        <v>87</v>
      </c>
    </row>
    <row r="175" s="1" customFormat="1" ht="16.5" customHeight="1">
      <c r="B175" s="34"/>
      <c r="C175" s="221" t="s">
        <v>243</v>
      </c>
      <c r="D175" s="221" t="s">
        <v>119</v>
      </c>
      <c r="E175" s="222" t="s">
        <v>244</v>
      </c>
      <c r="F175" s="223" t="s">
        <v>245</v>
      </c>
      <c r="G175" s="224" t="s">
        <v>127</v>
      </c>
      <c r="H175" s="225">
        <v>3</v>
      </c>
      <c r="I175" s="226"/>
      <c r="J175" s="227"/>
      <c r="K175" s="228">
        <f>ROUND(P175*H175,2)</f>
        <v>0</v>
      </c>
      <c r="L175" s="223" t="s">
        <v>1</v>
      </c>
      <c r="M175" s="229"/>
      <c r="N175" s="230" t="s">
        <v>1</v>
      </c>
      <c r="O175" s="231" t="s">
        <v>42</v>
      </c>
      <c r="P175" s="232">
        <f>I175+J175</f>
        <v>0</v>
      </c>
      <c r="Q175" s="232">
        <f>ROUND(I175*H175,2)</f>
        <v>0</v>
      </c>
      <c r="R175" s="232">
        <f>ROUND(J175*H175,2)</f>
        <v>0</v>
      </c>
      <c r="S175" s="82"/>
      <c r="T175" s="233">
        <f>S175*H175</f>
        <v>0</v>
      </c>
      <c r="U175" s="233">
        <v>0</v>
      </c>
      <c r="V175" s="233">
        <f>U175*H175</f>
        <v>0</v>
      </c>
      <c r="W175" s="233">
        <v>0</v>
      </c>
      <c r="X175" s="234">
        <f>W175*H175</f>
        <v>0</v>
      </c>
      <c r="AR175" s="235" t="s">
        <v>128</v>
      </c>
      <c r="AT175" s="235" t="s">
        <v>119</v>
      </c>
      <c r="AU175" s="235" t="s">
        <v>87</v>
      </c>
      <c r="AY175" s="13" t="s">
        <v>122</v>
      </c>
      <c r="BE175" s="236">
        <f>IF(O175="základní",K175,0)</f>
        <v>0</v>
      </c>
      <c r="BF175" s="236">
        <f>IF(O175="snížená",K175,0)</f>
        <v>0</v>
      </c>
      <c r="BG175" s="236">
        <f>IF(O175="zákl. přenesená",K175,0)</f>
        <v>0</v>
      </c>
      <c r="BH175" s="236">
        <f>IF(O175="sníž. přenesená",K175,0)</f>
        <v>0</v>
      </c>
      <c r="BI175" s="236">
        <f>IF(O175="nulová",K175,0)</f>
        <v>0</v>
      </c>
      <c r="BJ175" s="13" t="s">
        <v>85</v>
      </c>
      <c r="BK175" s="236">
        <f>ROUND(P175*H175,2)</f>
        <v>0</v>
      </c>
      <c r="BL175" s="13" t="s">
        <v>129</v>
      </c>
      <c r="BM175" s="235" t="s">
        <v>246</v>
      </c>
    </row>
    <row r="176" s="1" customFormat="1">
      <c r="B176" s="34"/>
      <c r="C176" s="35"/>
      <c r="D176" s="237" t="s">
        <v>131</v>
      </c>
      <c r="E176" s="35"/>
      <c r="F176" s="238" t="s">
        <v>247</v>
      </c>
      <c r="G176" s="35"/>
      <c r="H176" s="35"/>
      <c r="I176" s="132"/>
      <c r="J176" s="132"/>
      <c r="K176" s="35"/>
      <c r="L176" s="35"/>
      <c r="M176" s="39"/>
      <c r="N176" s="239"/>
      <c r="O176" s="82"/>
      <c r="P176" s="82"/>
      <c r="Q176" s="82"/>
      <c r="R176" s="82"/>
      <c r="S176" s="82"/>
      <c r="T176" s="82"/>
      <c r="U176" s="82"/>
      <c r="V176" s="82"/>
      <c r="W176" s="82"/>
      <c r="X176" s="83"/>
      <c r="AT176" s="13" t="s">
        <v>131</v>
      </c>
      <c r="AU176" s="13" t="s">
        <v>87</v>
      </c>
    </row>
    <row r="177" s="1" customFormat="1">
      <c r="B177" s="34"/>
      <c r="C177" s="35"/>
      <c r="D177" s="237" t="s">
        <v>133</v>
      </c>
      <c r="E177" s="35"/>
      <c r="F177" s="240" t="s">
        <v>242</v>
      </c>
      <c r="G177" s="35"/>
      <c r="H177" s="35"/>
      <c r="I177" s="132"/>
      <c r="J177" s="132"/>
      <c r="K177" s="35"/>
      <c r="L177" s="35"/>
      <c r="M177" s="39"/>
      <c r="N177" s="239"/>
      <c r="O177" s="82"/>
      <c r="P177" s="82"/>
      <c r="Q177" s="82"/>
      <c r="R177" s="82"/>
      <c r="S177" s="82"/>
      <c r="T177" s="82"/>
      <c r="U177" s="82"/>
      <c r="V177" s="82"/>
      <c r="W177" s="82"/>
      <c r="X177" s="83"/>
      <c r="AT177" s="13" t="s">
        <v>133</v>
      </c>
      <c r="AU177" s="13" t="s">
        <v>87</v>
      </c>
    </row>
    <row r="178" s="1" customFormat="1" ht="16.5" customHeight="1">
      <c r="B178" s="34"/>
      <c r="C178" s="221" t="s">
        <v>248</v>
      </c>
      <c r="D178" s="221" t="s">
        <v>119</v>
      </c>
      <c r="E178" s="222" t="s">
        <v>249</v>
      </c>
      <c r="F178" s="223" t="s">
        <v>250</v>
      </c>
      <c r="G178" s="224" t="s">
        <v>127</v>
      </c>
      <c r="H178" s="225">
        <v>3</v>
      </c>
      <c r="I178" s="226"/>
      <c r="J178" s="227"/>
      <c r="K178" s="228">
        <f>ROUND(P178*H178,2)</f>
        <v>0</v>
      </c>
      <c r="L178" s="223" t="s">
        <v>1</v>
      </c>
      <c r="M178" s="229"/>
      <c r="N178" s="230" t="s">
        <v>1</v>
      </c>
      <c r="O178" s="231" t="s">
        <v>42</v>
      </c>
      <c r="P178" s="232">
        <f>I178+J178</f>
        <v>0</v>
      </c>
      <c r="Q178" s="232">
        <f>ROUND(I178*H178,2)</f>
        <v>0</v>
      </c>
      <c r="R178" s="232">
        <f>ROUND(J178*H178,2)</f>
        <v>0</v>
      </c>
      <c r="S178" s="82"/>
      <c r="T178" s="233">
        <f>S178*H178</f>
        <v>0</v>
      </c>
      <c r="U178" s="233">
        <v>0</v>
      </c>
      <c r="V178" s="233">
        <f>U178*H178</f>
        <v>0</v>
      </c>
      <c r="W178" s="233">
        <v>0</v>
      </c>
      <c r="X178" s="234">
        <f>W178*H178</f>
        <v>0</v>
      </c>
      <c r="AR178" s="235" t="s">
        <v>128</v>
      </c>
      <c r="AT178" s="235" t="s">
        <v>119</v>
      </c>
      <c r="AU178" s="235" t="s">
        <v>87</v>
      </c>
      <c r="AY178" s="13" t="s">
        <v>122</v>
      </c>
      <c r="BE178" s="236">
        <f>IF(O178="základní",K178,0)</f>
        <v>0</v>
      </c>
      <c r="BF178" s="236">
        <f>IF(O178="snížená",K178,0)</f>
        <v>0</v>
      </c>
      <c r="BG178" s="236">
        <f>IF(O178="zákl. přenesená",K178,0)</f>
        <v>0</v>
      </c>
      <c r="BH178" s="236">
        <f>IF(O178="sníž. přenesená",K178,0)</f>
        <v>0</v>
      </c>
      <c r="BI178" s="236">
        <f>IF(O178="nulová",K178,0)</f>
        <v>0</v>
      </c>
      <c r="BJ178" s="13" t="s">
        <v>85</v>
      </c>
      <c r="BK178" s="236">
        <f>ROUND(P178*H178,2)</f>
        <v>0</v>
      </c>
      <c r="BL178" s="13" t="s">
        <v>129</v>
      </c>
      <c r="BM178" s="235" t="s">
        <v>251</v>
      </c>
    </row>
    <row r="179" s="1" customFormat="1">
      <c r="B179" s="34"/>
      <c r="C179" s="35"/>
      <c r="D179" s="237" t="s">
        <v>131</v>
      </c>
      <c r="E179" s="35"/>
      <c r="F179" s="238" t="s">
        <v>252</v>
      </c>
      <c r="G179" s="35"/>
      <c r="H179" s="35"/>
      <c r="I179" s="132"/>
      <c r="J179" s="132"/>
      <c r="K179" s="35"/>
      <c r="L179" s="35"/>
      <c r="M179" s="39"/>
      <c r="N179" s="239"/>
      <c r="O179" s="82"/>
      <c r="P179" s="82"/>
      <c r="Q179" s="82"/>
      <c r="R179" s="82"/>
      <c r="S179" s="82"/>
      <c r="T179" s="82"/>
      <c r="U179" s="82"/>
      <c r="V179" s="82"/>
      <c r="W179" s="82"/>
      <c r="X179" s="83"/>
      <c r="AT179" s="13" t="s">
        <v>131</v>
      </c>
      <c r="AU179" s="13" t="s">
        <v>87</v>
      </c>
    </row>
    <row r="180" s="1" customFormat="1">
      <c r="B180" s="34"/>
      <c r="C180" s="35"/>
      <c r="D180" s="237" t="s">
        <v>133</v>
      </c>
      <c r="E180" s="35"/>
      <c r="F180" s="240" t="s">
        <v>242</v>
      </c>
      <c r="G180" s="35"/>
      <c r="H180" s="35"/>
      <c r="I180" s="132"/>
      <c r="J180" s="132"/>
      <c r="K180" s="35"/>
      <c r="L180" s="35"/>
      <c r="M180" s="39"/>
      <c r="N180" s="239"/>
      <c r="O180" s="82"/>
      <c r="P180" s="82"/>
      <c r="Q180" s="82"/>
      <c r="R180" s="82"/>
      <c r="S180" s="82"/>
      <c r="T180" s="82"/>
      <c r="U180" s="82"/>
      <c r="V180" s="82"/>
      <c r="W180" s="82"/>
      <c r="X180" s="83"/>
      <c r="AT180" s="13" t="s">
        <v>133</v>
      </c>
      <c r="AU180" s="13" t="s">
        <v>87</v>
      </c>
    </row>
    <row r="181" s="1" customFormat="1" ht="24" customHeight="1">
      <c r="B181" s="34"/>
      <c r="C181" s="241" t="s">
        <v>253</v>
      </c>
      <c r="D181" s="241" t="s">
        <v>139</v>
      </c>
      <c r="E181" s="242" t="s">
        <v>254</v>
      </c>
      <c r="F181" s="243" t="s">
        <v>255</v>
      </c>
      <c r="G181" s="244" t="s">
        <v>127</v>
      </c>
      <c r="H181" s="245">
        <v>6</v>
      </c>
      <c r="I181" s="246"/>
      <c r="J181" s="246"/>
      <c r="K181" s="247">
        <f>ROUND(P181*H181,2)</f>
        <v>0</v>
      </c>
      <c r="L181" s="243" t="s">
        <v>142</v>
      </c>
      <c r="M181" s="39"/>
      <c r="N181" s="248" t="s">
        <v>1</v>
      </c>
      <c r="O181" s="231" t="s">
        <v>42</v>
      </c>
      <c r="P181" s="232">
        <f>I181+J181</f>
        <v>0</v>
      </c>
      <c r="Q181" s="232">
        <f>ROUND(I181*H181,2)</f>
        <v>0</v>
      </c>
      <c r="R181" s="232">
        <f>ROUND(J181*H181,2)</f>
        <v>0</v>
      </c>
      <c r="S181" s="82"/>
      <c r="T181" s="233">
        <f>S181*H181</f>
        <v>0</v>
      </c>
      <c r="U181" s="233">
        <v>0</v>
      </c>
      <c r="V181" s="233">
        <f>U181*H181</f>
        <v>0</v>
      </c>
      <c r="W181" s="233">
        <v>0</v>
      </c>
      <c r="X181" s="234">
        <f>W181*H181</f>
        <v>0</v>
      </c>
      <c r="AR181" s="235" t="s">
        <v>129</v>
      </c>
      <c r="AT181" s="235" t="s">
        <v>139</v>
      </c>
      <c r="AU181" s="235" t="s">
        <v>87</v>
      </c>
      <c r="AY181" s="13" t="s">
        <v>122</v>
      </c>
      <c r="BE181" s="236">
        <f>IF(O181="základní",K181,0)</f>
        <v>0</v>
      </c>
      <c r="BF181" s="236">
        <f>IF(O181="snížená",K181,0)</f>
        <v>0</v>
      </c>
      <c r="BG181" s="236">
        <f>IF(O181="zákl. přenesená",K181,0)</f>
        <v>0</v>
      </c>
      <c r="BH181" s="236">
        <f>IF(O181="sníž. přenesená",K181,0)</f>
        <v>0</v>
      </c>
      <c r="BI181" s="236">
        <f>IF(O181="nulová",K181,0)</f>
        <v>0</v>
      </c>
      <c r="BJ181" s="13" t="s">
        <v>85</v>
      </c>
      <c r="BK181" s="236">
        <f>ROUND(P181*H181,2)</f>
        <v>0</v>
      </c>
      <c r="BL181" s="13" t="s">
        <v>129</v>
      </c>
      <c r="BM181" s="235" t="s">
        <v>256</v>
      </c>
    </row>
    <row r="182" s="1" customFormat="1">
      <c r="B182" s="34"/>
      <c r="C182" s="35"/>
      <c r="D182" s="237" t="s">
        <v>131</v>
      </c>
      <c r="E182" s="35"/>
      <c r="F182" s="238" t="s">
        <v>255</v>
      </c>
      <c r="G182" s="35"/>
      <c r="H182" s="35"/>
      <c r="I182" s="132"/>
      <c r="J182" s="132"/>
      <c r="K182" s="35"/>
      <c r="L182" s="35"/>
      <c r="M182" s="39"/>
      <c r="N182" s="239"/>
      <c r="O182" s="82"/>
      <c r="P182" s="82"/>
      <c r="Q182" s="82"/>
      <c r="R182" s="82"/>
      <c r="S182" s="82"/>
      <c r="T182" s="82"/>
      <c r="U182" s="82"/>
      <c r="V182" s="82"/>
      <c r="W182" s="82"/>
      <c r="X182" s="83"/>
      <c r="AT182" s="13" t="s">
        <v>131</v>
      </c>
      <c r="AU182" s="13" t="s">
        <v>87</v>
      </c>
    </row>
    <row r="183" s="1" customFormat="1" ht="24" customHeight="1">
      <c r="B183" s="34"/>
      <c r="C183" s="241" t="s">
        <v>257</v>
      </c>
      <c r="D183" s="241" t="s">
        <v>139</v>
      </c>
      <c r="E183" s="242" t="s">
        <v>258</v>
      </c>
      <c r="F183" s="243" t="s">
        <v>259</v>
      </c>
      <c r="G183" s="244" t="s">
        <v>127</v>
      </c>
      <c r="H183" s="245">
        <v>6</v>
      </c>
      <c r="I183" s="246"/>
      <c r="J183" s="246"/>
      <c r="K183" s="247">
        <f>ROUND(P183*H183,2)</f>
        <v>0</v>
      </c>
      <c r="L183" s="243" t="s">
        <v>142</v>
      </c>
      <c r="M183" s="39"/>
      <c r="N183" s="248" t="s">
        <v>1</v>
      </c>
      <c r="O183" s="231" t="s">
        <v>42</v>
      </c>
      <c r="P183" s="232">
        <f>I183+J183</f>
        <v>0</v>
      </c>
      <c r="Q183" s="232">
        <f>ROUND(I183*H183,2)</f>
        <v>0</v>
      </c>
      <c r="R183" s="232">
        <f>ROUND(J183*H183,2)</f>
        <v>0</v>
      </c>
      <c r="S183" s="82"/>
      <c r="T183" s="233">
        <f>S183*H183</f>
        <v>0</v>
      </c>
      <c r="U183" s="233">
        <v>0</v>
      </c>
      <c r="V183" s="233">
        <f>U183*H183</f>
        <v>0</v>
      </c>
      <c r="W183" s="233">
        <v>0</v>
      </c>
      <c r="X183" s="234">
        <f>W183*H183</f>
        <v>0</v>
      </c>
      <c r="AR183" s="235" t="s">
        <v>129</v>
      </c>
      <c r="AT183" s="235" t="s">
        <v>139</v>
      </c>
      <c r="AU183" s="235" t="s">
        <v>87</v>
      </c>
      <c r="AY183" s="13" t="s">
        <v>122</v>
      </c>
      <c r="BE183" s="236">
        <f>IF(O183="základní",K183,0)</f>
        <v>0</v>
      </c>
      <c r="BF183" s="236">
        <f>IF(O183="snížená",K183,0)</f>
        <v>0</v>
      </c>
      <c r="BG183" s="236">
        <f>IF(O183="zákl. přenesená",K183,0)</f>
        <v>0</v>
      </c>
      <c r="BH183" s="236">
        <f>IF(O183="sníž. přenesená",K183,0)</f>
        <v>0</v>
      </c>
      <c r="BI183" s="236">
        <f>IF(O183="nulová",K183,0)</f>
        <v>0</v>
      </c>
      <c r="BJ183" s="13" t="s">
        <v>85</v>
      </c>
      <c r="BK183" s="236">
        <f>ROUND(P183*H183,2)</f>
        <v>0</v>
      </c>
      <c r="BL183" s="13" t="s">
        <v>129</v>
      </c>
      <c r="BM183" s="235" t="s">
        <v>260</v>
      </c>
    </row>
    <row r="184" s="1" customFormat="1">
      <c r="B184" s="34"/>
      <c r="C184" s="35"/>
      <c r="D184" s="237" t="s">
        <v>131</v>
      </c>
      <c r="E184" s="35"/>
      <c r="F184" s="238" t="s">
        <v>259</v>
      </c>
      <c r="G184" s="35"/>
      <c r="H184" s="35"/>
      <c r="I184" s="132"/>
      <c r="J184" s="132"/>
      <c r="K184" s="35"/>
      <c r="L184" s="35"/>
      <c r="M184" s="39"/>
      <c r="N184" s="239"/>
      <c r="O184" s="82"/>
      <c r="P184" s="82"/>
      <c r="Q184" s="82"/>
      <c r="R184" s="82"/>
      <c r="S184" s="82"/>
      <c r="T184" s="82"/>
      <c r="U184" s="82"/>
      <c r="V184" s="82"/>
      <c r="W184" s="82"/>
      <c r="X184" s="83"/>
      <c r="AT184" s="13" t="s">
        <v>131</v>
      </c>
      <c r="AU184" s="13" t="s">
        <v>87</v>
      </c>
    </row>
    <row r="185" s="1" customFormat="1" ht="16.5" customHeight="1">
      <c r="B185" s="34"/>
      <c r="C185" s="221" t="s">
        <v>261</v>
      </c>
      <c r="D185" s="221" t="s">
        <v>119</v>
      </c>
      <c r="E185" s="222" t="s">
        <v>262</v>
      </c>
      <c r="F185" s="223" t="s">
        <v>263</v>
      </c>
      <c r="G185" s="224" t="s">
        <v>127</v>
      </c>
      <c r="H185" s="225">
        <v>6</v>
      </c>
      <c r="I185" s="226"/>
      <c r="J185" s="227"/>
      <c r="K185" s="228">
        <f>ROUND(P185*H185,2)</f>
        <v>0</v>
      </c>
      <c r="L185" s="223" t="s">
        <v>1</v>
      </c>
      <c r="M185" s="229"/>
      <c r="N185" s="230" t="s">
        <v>1</v>
      </c>
      <c r="O185" s="231" t="s">
        <v>42</v>
      </c>
      <c r="P185" s="232">
        <f>I185+J185</f>
        <v>0</v>
      </c>
      <c r="Q185" s="232">
        <f>ROUND(I185*H185,2)</f>
        <v>0</v>
      </c>
      <c r="R185" s="232">
        <f>ROUND(J185*H185,2)</f>
        <v>0</v>
      </c>
      <c r="S185" s="82"/>
      <c r="T185" s="233">
        <f>S185*H185</f>
        <v>0</v>
      </c>
      <c r="U185" s="233">
        <v>0</v>
      </c>
      <c r="V185" s="233">
        <f>U185*H185</f>
        <v>0</v>
      </c>
      <c r="W185" s="233">
        <v>0</v>
      </c>
      <c r="X185" s="234">
        <f>W185*H185</f>
        <v>0</v>
      </c>
      <c r="AR185" s="235" t="s">
        <v>128</v>
      </c>
      <c r="AT185" s="235" t="s">
        <v>119</v>
      </c>
      <c r="AU185" s="235" t="s">
        <v>87</v>
      </c>
      <c r="AY185" s="13" t="s">
        <v>122</v>
      </c>
      <c r="BE185" s="236">
        <f>IF(O185="základní",K185,0)</f>
        <v>0</v>
      </c>
      <c r="BF185" s="236">
        <f>IF(O185="snížená",K185,0)</f>
        <v>0</v>
      </c>
      <c r="BG185" s="236">
        <f>IF(O185="zákl. přenesená",K185,0)</f>
        <v>0</v>
      </c>
      <c r="BH185" s="236">
        <f>IF(O185="sníž. přenesená",K185,0)</f>
        <v>0</v>
      </c>
      <c r="BI185" s="236">
        <f>IF(O185="nulová",K185,0)</f>
        <v>0</v>
      </c>
      <c r="BJ185" s="13" t="s">
        <v>85</v>
      </c>
      <c r="BK185" s="236">
        <f>ROUND(P185*H185,2)</f>
        <v>0</v>
      </c>
      <c r="BL185" s="13" t="s">
        <v>129</v>
      </c>
      <c r="BM185" s="235" t="s">
        <v>264</v>
      </c>
    </row>
    <row r="186" s="1" customFormat="1">
      <c r="B186" s="34"/>
      <c r="C186" s="35"/>
      <c r="D186" s="237" t="s">
        <v>131</v>
      </c>
      <c r="E186" s="35"/>
      <c r="F186" s="238" t="s">
        <v>265</v>
      </c>
      <c r="G186" s="35"/>
      <c r="H186" s="35"/>
      <c r="I186" s="132"/>
      <c r="J186" s="132"/>
      <c r="K186" s="35"/>
      <c r="L186" s="35"/>
      <c r="M186" s="39"/>
      <c r="N186" s="239"/>
      <c r="O186" s="82"/>
      <c r="P186" s="82"/>
      <c r="Q186" s="82"/>
      <c r="R186" s="82"/>
      <c r="S186" s="82"/>
      <c r="T186" s="82"/>
      <c r="U186" s="82"/>
      <c r="V186" s="82"/>
      <c r="W186" s="82"/>
      <c r="X186" s="83"/>
      <c r="AT186" s="13" t="s">
        <v>131</v>
      </c>
      <c r="AU186" s="13" t="s">
        <v>87</v>
      </c>
    </row>
    <row r="187" s="1" customFormat="1">
      <c r="B187" s="34"/>
      <c r="C187" s="35"/>
      <c r="D187" s="237" t="s">
        <v>133</v>
      </c>
      <c r="E187" s="35"/>
      <c r="F187" s="240" t="s">
        <v>266</v>
      </c>
      <c r="G187" s="35"/>
      <c r="H187" s="35"/>
      <c r="I187" s="132"/>
      <c r="J187" s="132"/>
      <c r="K187" s="35"/>
      <c r="L187" s="35"/>
      <c r="M187" s="39"/>
      <c r="N187" s="239"/>
      <c r="O187" s="82"/>
      <c r="P187" s="82"/>
      <c r="Q187" s="82"/>
      <c r="R187" s="82"/>
      <c r="S187" s="82"/>
      <c r="T187" s="82"/>
      <c r="U187" s="82"/>
      <c r="V187" s="82"/>
      <c r="W187" s="82"/>
      <c r="X187" s="83"/>
      <c r="AT187" s="13" t="s">
        <v>133</v>
      </c>
      <c r="AU187" s="13" t="s">
        <v>87</v>
      </c>
    </row>
    <row r="188" s="1" customFormat="1" ht="24" customHeight="1">
      <c r="B188" s="34"/>
      <c r="C188" s="241" t="s">
        <v>267</v>
      </c>
      <c r="D188" s="241" t="s">
        <v>139</v>
      </c>
      <c r="E188" s="242" t="s">
        <v>268</v>
      </c>
      <c r="F188" s="243" t="s">
        <v>269</v>
      </c>
      <c r="G188" s="244" t="s">
        <v>127</v>
      </c>
      <c r="H188" s="245">
        <v>2</v>
      </c>
      <c r="I188" s="246"/>
      <c r="J188" s="246"/>
      <c r="K188" s="247">
        <f>ROUND(P188*H188,2)</f>
        <v>0</v>
      </c>
      <c r="L188" s="243" t="s">
        <v>142</v>
      </c>
      <c r="M188" s="39"/>
      <c r="N188" s="248" t="s">
        <v>1</v>
      </c>
      <c r="O188" s="231" t="s">
        <v>42</v>
      </c>
      <c r="P188" s="232">
        <f>I188+J188</f>
        <v>0</v>
      </c>
      <c r="Q188" s="232">
        <f>ROUND(I188*H188,2)</f>
        <v>0</v>
      </c>
      <c r="R188" s="232">
        <f>ROUND(J188*H188,2)</f>
        <v>0</v>
      </c>
      <c r="S188" s="82"/>
      <c r="T188" s="233">
        <f>S188*H188</f>
        <v>0</v>
      </c>
      <c r="U188" s="233">
        <v>0</v>
      </c>
      <c r="V188" s="233">
        <f>U188*H188</f>
        <v>0</v>
      </c>
      <c r="W188" s="233">
        <v>0</v>
      </c>
      <c r="X188" s="234">
        <f>W188*H188</f>
        <v>0</v>
      </c>
      <c r="AR188" s="235" t="s">
        <v>129</v>
      </c>
      <c r="AT188" s="235" t="s">
        <v>139</v>
      </c>
      <c r="AU188" s="235" t="s">
        <v>87</v>
      </c>
      <c r="AY188" s="13" t="s">
        <v>122</v>
      </c>
      <c r="BE188" s="236">
        <f>IF(O188="základní",K188,0)</f>
        <v>0</v>
      </c>
      <c r="BF188" s="236">
        <f>IF(O188="snížená",K188,0)</f>
        <v>0</v>
      </c>
      <c r="BG188" s="236">
        <f>IF(O188="zákl. přenesená",K188,0)</f>
        <v>0</v>
      </c>
      <c r="BH188" s="236">
        <f>IF(O188="sníž. přenesená",K188,0)</f>
        <v>0</v>
      </c>
      <c r="BI188" s="236">
        <f>IF(O188="nulová",K188,0)</f>
        <v>0</v>
      </c>
      <c r="BJ188" s="13" t="s">
        <v>85</v>
      </c>
      <c r="BK188" s="236">
        <f>ROUND(P188*H188,2)</f>
        <v>0</v>
      </c>
      <c r="BL188" s="13" t="s">
        <v>129</v>
      </c>
      <c r="BM188" s="235" t="s">
        <v>270</v>
      </c>
    </row>
    <row r="189" s="1" customFormat="1">
      <c r="B189" s="34"/>
      <c r="C189" s="35"/>
      <c r="D189" s="237" t="s">
        <v>131</v>
      </c>
      <c r="E189" s="35"/>
      <c r="F189" s="238" t="s">
        <v>271</v>
      </c>
      <c r="G189" s="35"/>
      <c r="H189" s="35"/>
      <c r="I189" s="132"/>
      <c r="J189" s="132"/>
      <c r="K189" s="35"/>
      <c r="L189" s="35"/>
      <c r="M189" s="39"/>
      <c r="N189" s="239"/>
      <c r="O189" s="82"/>
      <c r="P189" s="82"/>
      <c r="Q189" s="82"/>
      <c r="R189" s="82"/>
      <c r="S189" s="82"/>
      <c r="T189" s="82"/>
      <c r="U189" s="82"/>
      <c r="V189" s="82"/>
      <c r="W189" s="82"/>
      <c r="X189" s="83"/>
      <c r="AT189" s="13" t="s">
        <v>131</v>
      </c>
      <c r="AU189" s="13" t="s">
        <v>87</v>
      </c>
    </row>
    <row r="190" s="1" customFormat="1" ht="16.5" customHeight="1">
      <c r="B190" s="34"/>
      <c r="C190" s="221" t="s">
        <v>272</v>
      </c>
      <c r="D190" s="221" t="s">
        <v>119</v>
      </c>
      <c r="E190" s="222" t="s">
        <v>273</v>
      </c>
      <c r="F190" s="223" t="s">
        <v>274</v>
      </c>
      <c r="G190" s="224" t="s">
        <v>127</v>
      </c>
      <c r="H190" s="225">
        <v>2</v>
      </c>
      <c r="I190" s="226"/>
      <c r="J190" s="227"/>
      <c r="K190" s="228">
        <f>ROUND(P190*H190,2)</f>
        <v>0</v>
      </c>
      <c r="L190" s="223" t="s">
        <v>1</v>
      </c>
      <c r="M190" s="229"/>
      <c r="N190" s="230" t="s">
        <v>1</v>
      </c>
      <c r="O190" s="231" t="s">
        <v>42</v>
      </c>
      <c r="P190" s="232">
        <f>I190+J190</f>
        <v>0</v>
      </c>
      <c r="Q190" s="232">
        <f>ROUND(I190*H190,2)</f>
        <v>0</v>
      </c>
      <c r="R190" s="232">
        <f>ROUND(J190*H190,2)</f>
        <v>0</v>
      </c>
      <c r="S190" s="82"/>
      <c r="T190" s="233">
        <f>S190*H190</f>
        <v>0</v>
      </c>
      <c r="U190" s="233">
        <v>0</v>
      </c>
      <c r="V190" s="233">
        <f>U190*H190</f>
        <v>0</v>
      </c>
      <c r="W190" s="233">
        <v>0</v>
      </c>
      <c r="X190" s="234">
        <f>W190*H190</f>
        <v>0</v>
      </c>
      <c r="AR190" s="235" t="s">
        <v>128</v>
      </c>
      <c r="AT190" s="235" t="s">
        <v>119</v>
      </c>
      <c r="AU190" s="235" t="s">
        <v>87</v>
      </c>
      <c r="AY190" s="13" t="s">
        <v>122</v>
      </c>
      <c r="BE190" s="236">
        <f>IF(O190="základní",K190,0)</f>
        <v>0</v>
      </c>
      <c r="BF190" s="236">
        <f>IF(O190="snížená",K190,0)</f>
        <v>0</v>
      </c>
      <c r="BG190" s="236">
        <f>IF(O190="zákl. přenesená",K190,0)</f>
        <v>0</v>
      </c>
      <c r="BH190" s="236">
        <f>IF(O190="sníž. přenesená",K190,0)</f>
        <v>0</v>
      </c>
      <c r="BI190" s="236">
        <f>IF(O190="nulová",K190,0)</f>
        <v>0</v>
      </c>
      <c r="BJ190" s="13" t="s">
        <v>85</v>
      </c>
      <c r="BK190" s="236">
        <f>ROUND(P190*H190,2)</f>
        <v>0</v>
      </c>
      <c r="BL190" s="13" t="s">
        <v>129</v>
      </c>
      <c r="BM190" s="235" t="s">
        <v>275</v>
      </c>
    </row>
    <row r="191" s="1" customFormat="1">
      <c r="B191" s="34"/>
      <c r="C191" s="35"/>
      <c r="D191" s="237" t="s">
        <v>131</v>
      </c>
      <c r="E191" s="35"/>
      <c r="F191" s="238" t="s">
        <v>276</v>
      </c>
      <c r="G191" s="35"/>
      <c r="H191" s="35"/>
      <c r="I191" s="132"/>
      <c r="J191" s="132"/>
      <c r="K191" s="35"/>
      <c r="L191" s="35"/>
      <c r="M191" s="39"/>
      <c r="N191" s="239"/>
      <c r="O191" s="82"/>
      <c r="P191" s="82"/>
      <c r="Q191" s="82"/>
      <c r="R191" s="82"/>
      <c r="S191" s="82"/>
      <c r="T191" s="82"/>
      <c r="U191" s="82"/>
      <c r="V191" s="82"/>
      <c r="W191" s="82"/>
      <c r="X191" s="83"/>
      <c r="AT191" s="13" t="s">
        <v>131</v>
      </c>
      <c r="AU191" s="13" t="s">
        <v>87</v>
      </c>
    </row>
    <row r="192" s="1" customFormat="1">
      <c r="B192" s="34"/>
      <c r="C192" s="35"/>
      <c r="D192" s="237" t="s">
        <v>133</v>
      </c>
      <c r="E192" s="35"/>
      <c r="F192" s="240" t="s">
        <v>277</v>
      </c>
      <c r="G192" s="35"/>
      <c r="H192" s="35"/>
      <c r="I192" s="132"/>
      <c r="J192" s="132"/>
      <c r="K192" s="35"/>
      <c r="L192" s="35"/>
      <c r="M192" s="39"/>
      <c r="N192" s="239"/>
      <c r="O192" s="82"/>
      <c r="P192" s="82"/>
      <c r="Q192" s="82"/>
      <c r="R192" s="82"/>
      <c r="S192" s="82"/>
      <c r="T192" s="82"/>
      <c r="U192" s="82"/>
      <c r="V192" s="82"/>
      <c r="W192" s="82"/>
      <c r="X192" s="83"/>
      <c r="AT192" s="13" t="s">
        <v>133</v>
      </c>
      <c r="AU192" s="13" t="s">
        <v>87</v>
      </c>
    </row>
    <row r="193" s="1" customFormat="1" ht="16.5" customHeight="1">
      <c r="B193" s="34"/>
      <c r="C193" s="221" t="s">
        <v>278</v>
      </c>
      <c r="D193" s="221" t="s">
        <v>119</v>
      </c>
      <c r="E193" s="222" t="s">
        <v>279</v>
      </c>
      <c r="F193" s="223" t="s">
        <v>280</v>
      </c>
      <c r="G193" s="224" t="s">
        <v>119</v>
      </c>
      <c r="H193" s="225">
        <v>12</v>
      </c>
      <c r="I193" s="226"/>
      <c r="J193" s="227"/>
      <c r="K193" s="228">
        <f>ROUND(P193*H193,2)</f>
        <v>0</v>
      </c>
      <c r="L193" s="223" t="s">
        <v>1</v>
      </c>
      <c r="M193" s="229"/>
      <c r="N193" s="230" t="s">
        <v>1</v>
      </c>
      <c r="O193" s="231" t="s">
        <v>42</v>
      </c>
      <c r="P193" s="232">
        <f>I193+J193</f>
        <v>0</v>
      </c>
      <c r="Q193" s="232">
        <f>ROUND(I193*H193,2)</f>
        <v>0</v>
      </c>
      <c r="R193" s="232">
        <f>ROUND(J193*H193,2)</f>
        <v>0</v>
      </c>
      <c r="S193" s="82"/>
      <c r="T193" s="233">
        <f>S193*H193</f>
        <v>0</v>
      </c>
      <c r="U193" s="233">
        <v>0</v>
      </c>
      <c r="V193" s="233">
        <f>U193*H193</f>
        <v>0</v>
      </c>
      <c r="W193" s="233">
        <v>0</v>
      </c>
      <c r="X193" s="234">
        <f>W193*H193</f>
        <v>0</v>
      </c>
      <c r="AR193" s="235" t="s">
        <v>128</v>
      </c>
      <c r="AT193" s="235" t="s">
        <v>119</v>
      </c>
      <c r="AU193" s="235" t="s">
        <v>87</v>
      </c>
      <c r="AY193" s="13" t="s">
        <v>122</v>
      </c>
      <c r="BE193" s="236">
        <f>IF(O193="základní",K193,0)</f>
        <v>0</v>
      </c>
      <c r="BF193" s="236">
        <f>IF(O193="snížená",K193,0)</f>
        <v>0</v>
      </c>
      <c r="BG193" s="236">
        <f>IF(O193="zákl. přenesená",K193,0)</f>
        <v>0</v>
      </c>
      <c r="BH193" s="236">
        <f>IF(O193="sníž. přenesená",K193,0)</f>
        <v>0</v>
      </c>
      <c r="BI193" s="236">
        <f>IF(O193="nulová",K193,0)</f>
        <v>0</v>
      </c>
      <c r="BJ193" s="13" t="s">
        <v>85</v>
      </c>
      <c r="BK193" s="236">
        <f>ROUND(P193*H193,2)</f>
        <v>0</v>
      </c>
      <c r="BL193" s="13" t="s">
        <v>129</v>
      </c>
      <c r="BM193" s="235" t="s">
        <v>281</v>
      </c>
    </row>
    <row r="194" s="1" customFormat="1">
      <c r="B194" s="34"/>
      <c r="C194" s="35"/>
      <c r="D194" s="237" t="s">
        <v>131</v>
      </c>
      <c r="E194" s="35"/>
      <c r="F194" s="238" t="s">
        <v>280</v>
      </c>
      <c r="G194" s="35"/>
      <c r="H194" s="35"/>
      <c r="I194" s="132"/>
      <c r="J194" s="132"/>
      <c r="K194" s="35"/>
      <c r="L194" s="35"/>
      <c r="M194" s="39"/>
      <c r="N194" s="239"/>
      <c r="O194" s="82"/>
      <c r="P194" s="82"/>
      <c r="Q194" s="82"/>
      <c r="R194" s="82"/>
      <c r="S194" s="82"/>
      <c r="T194" s="82"/>
      <c r="U194" s="82"/>
      <c r="V194" s="82"/>
      <c r="W194" s="82"/>
      <c r="X194" s="83"/>
      <c r="AT194" s="13" t="s">
        <v>131</v>
      </c>
      <c r="AU194" s="13" t="s">
        <v>87</v>
      </c>
    </row>
    <row r="195" s="1" customFormat="1">
      <c r="B195" s="34"/>
      <c r="C195" s="35"/>
      <c r="D195" s="237" t="s">
        <v>133</v>
      </c>
      <c r="E195" s="35"/>
      <c r="F195" s="240" t="s">
        <v>282</v>
      </c>
      <c r="G195" s="35"/>
      <c r="H195" s="35"/>
      <c r="I195" s="132"/>
      <c r="J195" s="132"/>
      <c r="K195" s="35"/>
      <c r="L195" s="35"/>
      <c r="M195" s="39"/>
      <c r="N195" s="239"/>
      <c r="O195" s="82"/>
      <c r="P195" s="82"/>
      <c r="Q195" s="82"/>
      <c r="R195" s="82"/>
      <c r="S195" s="82"/>
      <c r="T195" s="82"/>
      <c r="U195" s="82"/>
      <c r="V195" s="82"/>
      <c r="W195" s="82"/>
      <c r="X195" s="83"/>
      <c r="AT195" s="13" t="s">
        <v>133</v>
      </c>
      <c r="AU195" s="13" t="s">
        <v>87</v>
      </c>
    </row>
    <row r="196" s="1" customFormat="1" ht="16.5" customHeight="1">
      <c r="B196" s="34"/>
      <c r="C196" s="221" t="s">
        <v>283</v>
      </c>
      <c r="D196" s="221" t="s">
        <v>119</v>
      </c>
      <c r="E196" s="222" t="s">
        <v>284</v>
      </c>
      <c r="F196" s="223" t="s">
        <v>285</v>
      </c>
      <c r="G196" s="224" t="s">
        <v>119</v>
      </c>
      <c r="H196" s="225">
        <v>24</v>
      </c>
      <c r="I196" s="226"/>
      <c r="J196" s="227"/>
      <c r="K196" s="228">
        <f>ROUND(P196*H196,2)</f>
        <v>0</v>
      </c>
      <c r="L196" s="223" t="s">
        <v>1</v>
      </c>
      <c r="M196" s="229"/>
      <c r="N196" s="230" t="s">
        <v>1</v>
      </c>
      <c r="O196" s="231" t="s">
        <v>42</v>
      </c>
      <c r="P196" s="232">
        <f>I196+J196</f>
        <v>0</v>
      </c>
      <c r="Q196" s="232">
        <f>ROUND(I196*H196,2)</f>
        <v>0</v>
      </c>
      <c r="R196" s="232">
        <f>ROUND(J196*H196,2)</f>
        <v>0</v>
      </c>
      <c r="S196" s="82"/>
      <c r="T196" s="233">
        <f>S196*H196</f>
        <v>0</v>
      </c>
      <c r="U196" s="233">
        <v>0</v>
      </c>
      <c r="V196" s="233">
        <f>U196*H196</f>
        <v>0</v>
      </c>
      <c r="W196" s="233">
        <v>0</v>
      </c>
      <c r="X196" s="234">
        <f>W196*H196</f>
        <v>0</v>
      </c>
      <c r="AR196" s="235" t="s">
        <v>128</v>
      </c>
      <c r="AT196" s="235" t="s">
        <v>119</v>
      </c>
      <c r="AU196" s="235" t="s">
        <v>87</v>
      </c>
      <c r="AY196" s="13" t="s">
        <v>122</v>
      </c>
      <c r="BE196" s="236">
        <f>IF(O196="základní",K196,0)</f>
        <v>0</v>
      </c>
      <c r="BF196" s="236">
        <f>IF(O196="snížená",K196,0)</f>
        <v>0</v>
      </c>
      <c r="BG196" s="236">
        <f>IF(O196="zákl. přenesená",K196,0)</f>
        <v>0</v>
      </c>
      <c r="BH196" s="236">
        <f>IF(O196="sníž. přenesená",K196,0)</f>
        <v>0</v>
      </c>
      <c r="BI196" s="236">
        <f>IF(O196="nulová",K196,0)</f>
        <v>0</v>
      </c>
      <c r="BJ196" s="13" t="s">
        <v>85</v>
      </c>
      <c r="BK196" s="236">
        <f>ROUND(P196*H196,2)</f>
        <v>0</v>
      </c>
      <c r="BL196" s="13" t="s">
        <v>129</v>
      </c>
      <c r="BM196" s="235" t="s">
        <v>286</v>
      </c>
    </row>
    <row r="197" s="1" customFormat="1">
      <c r="B197" s="34"/>
      <c r="C197" s="35"/>
      <c r="D197" s="237" t="s">
        <v>131</v>
      </c>
      <c r="E197" s="35"/>
      <c r="F197" s="238" t="s">
        <v>285</v>
      </c>
      <c r="G197" s="35"/>
      <c r="H197" s="35"/>
      <c r="I197" s="132"/>
      <c r="J197" s="132"/>
      <c r="K197" s="35"/>
      <c r="L197" s="35"/>
      <c r="M197" s="39"/>
      <c r="N197" s="239"/>
      <c r="O197" s="82"/>
      <c r="P197" s="82"/>
      <c r="Q197" s="82"/>
      <c r="R197" s="82"/>
      <c r="S197" s="82"/>
      <c r="T197" s="82"/>
      <c r="U197" s="82"/>
      <c r="V197" s="82"/>
      <c r="W197" s="82"/>
      <c r="X197" s="83"/>
      <c r="AT197" s="13" t="s">
        <v>131</v>
      </c>
      <c r="AU197" s="13" t="s">
        <v>87</v>
      </c>
    </row>
    <row r="198" s="1" customFormat="1">
      <c r="B198" s="34"/>
      <c r="C198" s="35"/>
      <c r="D198" s="237" t="s">
        <v>133</v>
      </c>
      <c r="E198" s="35"/>
      <c r="F198" s="240" t="s">
        <v>287</v>
      </c>
      <c r="G198" s="35"/>
      <c r="H198" s="35"/>
      <c r="I198" s="132"/>
      <c r="J198" s="132"/>
      <c r="K198" s="35"/>
      <c r="L198" s="35"/>
      <c r="M198" s="39"/>
      <c r="N198" s="239"/>
      <c r="O198" s="82"/>
      <c r="P198" s="82"/>
      <c r="Q198" s="82"/>
      <c r="R198" s="82"/>
      <c r="S198" s="82"/>
      <c r="T198" s="82"/>
      <c r="U198" s="82"/>
      <c r="V198" s="82"/>
      <c r="W198" s="82"/>
      <c r="X198" s="83"/>
      <c r="AT198" s="13" t="s">
        <v>133</v>
      </c>
      <c r="AU198" s="13" t="s">
        <v>87</v>
      </c>
    </row>
    <row r="199" s="1" customFormat="1" ht="24" customHeight="1">
      <c r="B199" s="34"/>
      <c r="C199" s="241" t="s">
        <v>288</v>
      </c>
      <c r="D199" s="241" t="s">
        <v>139</v>
      </c>
      <c r="E199" s="242" t="s">
        <v>289</v>
      </c>
      <c r="F199" s="243" t="s">
        <v>290</v>
      </c>
      <c r="G199" s="244" t="s">
        <v>127</v>
      </c>
      <c r="H199" s="245">
        <v>1</v>
      </c>
      <c r="I199" s="246"/>
      <c r="J199" s="246"/>
      <c r="K199" s="247">
        <f>ROUND(P199*H199,2)</f>
        <v>0</v>
      </c>
      <c r="L199" s="243" t="s">
        <v>142</v>
      </c>
      <c r="M199" s="39"/>
      <c r="N199" s="248" t="s">
        <v>1</v>
      </c>
      <c r="O199" s="231" t="s">
        <v>42</v>
      </c>
      <c r="P199" s="232">
        <f>I199+J199</f>
        <v>0</v>
      </c>
      <c r="Q199" s="232">
        <f>ROUND(I199*H199,2)</f>
        <v>0</v>
      </c>
      <c r="R199" s="232">
        <f>ROUND(J199*H199,2)</f>
        <v>0</v>
      </c>
      <c r="S199" s="82"/>
      <c r="T199" s="233">
        <f>S199*H199</f>
        <v>0</v>
      </c>
      <c r="U199" s="233">
        <v>0.0015</v>
      </c>
      <c r="V199" s="233">
        <f>U199*H199</f>
        <v>0.0015</v>
      </c>
      <c r="W199" s="233">
        <v>0</v>
      </c>
      <c r="X199" s="234">
        <f>W199*H199</f>
        <v>0</v>
      </c>
      <c r="AR199" s="235" t="s">
        <v>129</v>
      </c>
      <c r="AT199" s="235" t="s">
        <v>139</v>
      </c>
      <c r="AU199" s="235" t="s">
        <v>87</v>
      </c>
      <c r="AY199" s="13" t="s">
        <v>122</v>
      </c>
      <c r="BE199" s="236">
        <f>IF(O199="základní",K199,0)</f>
        <v>0</v>
      </c>
      <c r="BF199" s="236">
        <f>IF(O199="snížená",K199,0)</f>
        <v>0</v>
      </c>
      <c r="BG199" s="236">
        <f>IF(O199="zákl. přenesená",K199,0)</f>
        <v>0</v>
      </c>
      <c r="BH199" s="236">
        <f>IF(O199="sníž. přenesená",K199,0)</f>
        <v>0</v>
      </c>
      <c r="BI199" s="236">
        <f>IF(O199="nulová",K199,0)</f>
        <v>0</v>
      </c>
      <c r="BJ199" s="13" t="s">
        <v>85</v>
      </c>
      <c r="BK199" s="236">
        <f>ROUND(P199*H199,2)</f>
        <v>0</v>
      </c>
      <c r="BL199" s="13" t="s">
        <v>129</v>
      </c>
      <c r="BM199" s="235" t="s">
        <v>291</v>
      </c>
    </row>
    <row r="200" s="1" customFormat="1">
      <c r="B200" s="34"/>
      <c r="C200" s="35"/>
      <c r="D200" s="237" t="s">
        <v>131</v>
      </c>
      <c r="E200" s="35"/>
      <c r="F200" s="238" t="s">
        <v>292</v>
      </c>
      <c r="G200" s="35"/>
      <c r="H200" s="35"/>
      <c r="I200" s="132"/>
      <c r="J200" s="132"/>
      <c r="K200" s="35"/>
      <c r="L200" s="35"/>
      <c r="M200" s="39"/>
      <c r="N200" s="239"/>
      <c r="O200" s="82"/>
      <c r="P200" s="82"/>
      <c r="Q200" s="82"/>
      <c r="R200" s="82"/>
      <c r="S200" s="82"/>
      <c r="T200" s="82"/>
      <c r="U200" s="82"/>
      <c r="V200" s="82"/>
      <c r="W200" s="82"/>
      <c r="X200" s="83"/>
      <c r="AT200" s="13" t="s">
        <v>131</v>
      </c>
      <c r="AU200" s="13" t="s">
        <v>87</v>
      </c>
    </row>
    <row r="201" s="1" customFormat="1" ht="24" customHeight="1">
      <c r="B201" s="34"/>
      <c r="C201" s="241" t="s">
        <v>293</v>
      </c>
      <c r="D201" s="241" t="s">
        <v>139</v>
      </c>
      <c r="E201" s="242" t="s">
        <v>294</v>
      </c>
      <c r="F201" s="243" t="s">
        <v>295</v>
      </c>
      <c r="G201" s="244" t="s">
        <v>127</v>
      </c>
      <c r="H201" s="245">
        <v>1</v>
      </c>
      <c r="I201" s="246"/>
      <c r="J201" s="246"/>
      <c r="K201" s="247">
        <f>ROUND(P201*H201,2)</f>
        <v>0</v>
      </c>
      <c r="L201" s="243" t="s">
        <v>142</v>
      </c>
      <c r="M201" s="39"/>
      <c r="N201" s="248" t="s">
        <v>1</v>
      </c>
      <c r="O201" s="231" t="s">
        <v>42</v>
      </c>
      <c r="P201" s="232">
        <f>I201+J201</f>
        <v>0</v>
      </c>
      <c r="Q201" s="232">
        <f>ROUND(I201*H201,2)</f>
        <v>0</v>
      </c>
      <c r="R201" s="232">
        <f>ROUND(J201*H201,2)</f>
        <v>0</v>
      </c>
      <c r="S201" s="82"/>
      <c r="T201" s="233">
        <f>S201*H201</f>
        <v>0</v>
      </c>
      <c r="U201" s="233">
        <v>0.0015</v>
      </c>
      <c r="V201" s="233">
        <f>U201*H201</f>
        <v>0.0015</v>
      </c>
      <c r="W201" s="233">
        <v>0</v>
      </c>
      <c r="X201" s="234">
        <f>W201*H201</f>
        <v>0</v>
      </c>
      <c r="AR201" s="235" t="s">
        <v>129</v>
      </c>
      <c r="AT201" s="235" t="s">
        <v>139</v>
      </c>
      <c r="AU201" s="235" t="s">
        <v>87</v>
      </c>
      <c r="AY201" s="13" t="s">
        <v>122</v>
      </c>
      <c r="BE201" s="236">
        <f>IF(O201="základní",K201,0)</f>
        <v>0</v>
      </c>
      <c r="BF201" s="236">
        <f>IF(O201="snížená",K201,0)</f>
        <v>0</v>
      </c>
      <c r="BG201" s="236">
        <f>IF(O201="zákl. přenesená",K201,0)</f>
        <v>0</v>
      </c>
      <c r="BH201" s="236">
        <f>IF(O201="sníž. přenesená",K201,0)</f>
        <v>0</v>
      </c>
      <c r="BI201" s="236">
        <f>IF(O201="nulová",K201,0)</f>
        <v>0</v>
      </c>
      <c r="BJ201" s="13" t="s">
        <v>85</v>
      </c>
      <c r="BK201" s="236">
        <f>ROUND(P201*H201,2)</f>
        <v>0</v>
      </c>
      <c r="BL201" s="13" t="s">
        <v>129</v>
      </c>
      <c r="BM201" s="235" t="s">
        <v>296</v>
      </c>
    </row>
    <row r="202" s="1" customFormat="1">
      <c r="B202" s="34"/>
      <c r="C202" s="35"/>
      <c r="D202" s="237" t="s">
        <v>131</v>
      </c>
      <c r="E202" s="35"/>
      <c r="F202" s="238" t="s">
        <v>297</v>
      </c>
      <c r="G202" s="35"/>
      <c r="H202" s="35"/>
      <c r="I202" s="132"/>
      <c r="J202" s="132"/>
      <c r="K202" s="35"/>
      <c r="L202" s="35"/>
      <c r="M202" s="39"/>
      <c r="N202" s="239"/>
      <c r="O202" s="82"/>
      <c r="P202" s="82"/>
      <c r="Q202" s="82"/>
      <c r="R202" s="82"/>
      <c r="S202" s="82"/>
      <c r="T202" s="82"/>
      <c r="U202" s="82"/>
      <c r="V202" s="82"/>
      <c r="W202" s="82"/>
      <c r="X202" s="83"/>
      <c r="AT202" s="13" t="s">
        <v>131</v>
      </c>
      <c r="AU202" s="13" t="s">
        <v>87</v>
      </c>
    </row>
    <row r="203" s="1" customFormat="1" ht="16.5" customHeight="1">
      <c r="B203" s="34"/>
      <c r="C203" s="221" t="s">
        <v>298</v>
      </c>
      <c r="D203" s="221" t="s">
        <v>119</v>
      </c>
      <c r="E203" s="222" t="s">
        <v>299</v>
      </c>
      <c r="F203" s="223" t="s">
        <v>300</v>
      </c>
      <c r="G203" s="224" t="s">
        <v>127</v>
      </c>
      <c r="H203" s="225">
        <v>1</v>
      </c>
      <c r="I203" s="226"/>
      <c r="J203" s="227"/>
      <c r="K203" s="228">
        <f>ROUND(P203*H203,2)</f>
        <v>0</v>
      </c>
      <c r="L203" s="223" t="s">
        <v>1</v>
      </c>
      <c r="M203" s="229"/>
      <c r="N203" s="230" t="s">
        <v>1</v>
      </c>
      <c r="O203" s="231" t="s">
        <v>42</v>
      </c>
      <c r="P203" s="232">
        <f>I203+J203</f>
        <v>0</v>
      </c>
      <c r="Q203" s="232">
        <f>ROUND(I203*H203,2)</f>
        <v>0</v>
      </c>
      <c r="R203" s="232">
        <f>ROUND(J203*H203,2)</f>
        <v>0</v>
      </c>
      <c r="S203" s="82"/>
      <c r="T203" s="233">
        <f>S203*H203</f>
        <v>0</v>
      </c>
      <c r="U203" s="233">
        <v>0</v>
      </c>
      <c r="V203" s="233">
        <f>U203*H203</f>
        <v>0</v>
      </c>
      <c r="W203" s="233">
        <v>0</v>
      </c>
      <c r="X203" s="234">
        <f>W203*H203</f>
        <v>0</v>
      </c>
      <c r="AR203" s="235" t="s">
        <v>128</v>
      </c>
      <c r="AT203" s="235" t="s">
        <v>119</v>
      </c>
      <c r="AU203" s="235" t="s">
        <v>87</v>
      </c>
      <c r="AY203" s="13" t="s">
        <v>122</v>
      </c>
      <c r="BE203" s="236">
        <f>IF(O203="základní",K203,0)</f>
        <v>0</v>
      </c>
      <c r="BF203" s="236">
        <f>IF(O203="snížená",K203,0)</f>
        <v>0</v>
      </c>
      <c r="BG203" s="236">
        <f>IF(O203="zákl. přenesená",K203,0)</f>
        <v>0</v>
      </c>
      <c r="BH203" s="236">
        <f>IF(O203="sníž. přenesená",K203,0)</f>
        <v>0</v>
      </c>
      <c r="BI203" s="236">
        <f>IF(O203="nulová",K203,0)</f>
        <v>0</v>
      </c>
      <c r="BJ203" s="13" t="s">
        <v>85</v>
      </c>
      <c r="BK203" s="236">
        <f>ROUND(P203*H203,2)</f>
        <v>0</v>
      </c>
      <c r="BL203" s="13" t="s">
        <v>129</v>
      </c>
      <c r="BM203" s="235" t="s">
        <v>301</v>
      </c>
    </row>
    <row r="204" s="1" customFormat="1">
      <c r="B204" s="34"/>
      <c r="C204" s="35"/>
      <c r="D204" s="237" t="s">
        <v>131</v>
      </c>
      <c r="E204" s="35"/>
      <c r="F204" s="238" t="s">
        <v>302</v>
      </c>
      <c r="G204" s="35"/>
      <c r="H204" s="35"/>
      <c r="I204" s="132"/>
      <c r="J204" s="132"/>
      <c r="K204" s="35"/>
      <c r="L204" s="35"/>
      <c r="M204" s="39"/>
      <c r="N204" s="239"/>
      <c r="O204" s="82"/>
      <c r="P204" s="82"/>
      <c r="Q204" s="82"/>
      <c r="R204" s="82"/>
      <c r="S204" s="82"/>
      <c r="T204" s="82"/>
      <c r="U204" s="82"/>
      <c r="V204" s="82"/>
      <c r="W204" s="82"/>
      <c r="X204" s="83"/>
      <c r="AT204" s="13" t="s">
        <v>131</v>
      </c>
      <c r="AU204" s="13" t="s">
        <v>87</v>
      </c>
    </row>
    <row r="205" s="1" customFormat="1" ht="16.5" customHeight="1">
      <c r="B205" s="34"/>
      <c r="C205" s="221" t="s">
        <v>303</v>
      </c>
      <c r="D205" s="221" t="s">
        <v>119</v>
      </c>
      <c r="E205" s="222" t="s">
        <v>304</v>
      </c>
      <c r="F205" s="223" t="s">
        <v>305</v>
      </c>
      <c r="G205" s="224" t="s">
        <v>127</v>
      </c>
      <c r="H205" s="225">
        <v>1</v>
      </c>
      <c r="I205" s="226"/>
      <c r="J205" s="227"/>
      <c r="K205" s="228">
        <f>ROUND(P205*H205,2)</f>
        <v>0</v>
      </c>
      <c r="L205" s="223" t="s">
        <v>1</v>
      </c>
      <c r="M205" s="229"/>
      <c r="N205" s="230" t="s">
        <v>1</v>
      </c>
      <c r="O205" s="231" t="s">
        <v>42</v>
      </c>
      <c r="P205" s="232">
        <f>I205+J205</f>
        <v>0</v>
      </c>
      <c r="Q205" s="232">
        <f>ROUND(I205*H205,2)</f>
        <v>0</v>
      </c>
      <c r="R205" s="232">
        <f>ROUND(J205*H205,2)</f>
        <v>0</v>
      </c>
      <c r="S205" s="82"/>
      <c r="T205" s="233">
        <f>S205*H205</f>
        <v>0</v>
      </c>
      <c r="U205" s="233">
        <v>0</v>
      </c>
      <c r="V205" s="233">
        <f>U205*H205</f>
        <v>0</v>
      </c>
      <c r="W205" s="233">
        <v>0</v>
      </c>
      <c r="X205" s="234">
        <f>W205*H205</f>
        <v>0</v>
      </c>
      <c r="AR205" s="235" t="s">
        <v>128</v>
      </c>
      <c r="AT205" s="235" t="s">
        <v>119</v>
      </c>
      <c r="AU205" s="235" t="s">
        <v>87</v>
      </c>
      <c r="AY205" s="13" t="s">
        <v>122</v>
      </c>
      <c r="BE205" s="236">
        <f>IF(O205="základní",K205,0)</f>
        <v>0</v>
      </c>
      <c r="BF205" s="236">
        <f>IF(O205="snížená",K205,0)</f>
        <v>0</v>
      </c>
      <c r="BG205" s="236">
        <f>IF(O205="zákl. přenesená",K205,0)</f>
        <v>0</v>
      </c>
      <c r="BH205" s="236">
        <f>IF(O205="sníž. přenesená",K205,0)</f>
        <v>0</v>
      </c>
      <c r="BI205" s="236">
        <f>IF(O205="nulová",K205,0)</f>
        <v>0</v>
      </c>
      <c r="BJ205" s="13" t="s">
        <v>85</v>
      </c>
      <c r="BK205" s="236">
        <f>ROUND(P205*H205,2)</f>
        <v>0</v>
      </c>
      <c r="BL205" s="13" t="s">
        <v>129</v>
      </c>
      <c r="BM205" s="235" t="s">
        <v>306</v>
      </c>
    </row>
    <row r="206" s="1" customFormat="1">
      <c r="B206" s="34"/>
      <c r="C206" s="35"/>
      <c r="D206" s="237" t="s">
        <v>131</v>
      </c>
      <c r="E206" s="35"/>
      <c r="F206" s="238" t="s">
        <v>307</v>
      </c>
      <c r="G206" s="35"/>
      <c r="H206" s="35"/>
      <c r="I206" s="132"/>
      <c r="J206" s="132"/>
      <c r="K206" s="35"/>
      <c r="L206" s="35"/>
      <c r="M206" s="39"/>
      <c r="N206" s="239"/>
      <c r="O206" s="82"/>
      <c r="P206" s="82"/>
      <c r="Q206" s="82"/>
      <c r="R206" s="82"/>
      <c r="S206" s="82"/>
      <c r="T206" s="82"/>
      <c r="U206" s="82"/>
      <c r="V206" s="82"/>
      <c r="W206" s="82"/>
      <c r="X206" s="83"/>
      <c r="AT206" s="13" t="s">
        <v>131</v>
      </c>
      <c r="AU206" s="13" t="s">
        <v>87</v>
      </c>
    </row>
    <row r="207" s="1" customFormat="1">
      <c r="B207" s="34"/>
      <c r="C207" s="35"/>
      <c r="D207" s="237" t="s">
        <v>133</v>
      </c>
      <c r="E207" s="35"/>
      <c r="F207" s="240" t="s">
        <v>308</v>
      </c>
      <c r="G207" s="35"/>
      <c r="H207" s="35"/>
      <c r="I207" s="132"/>
      <c r="J207" s="132"/>
      <c r="K207" s="35"/>
      <c r="L207" s="35"/>
      <c r="M207" s="39"/>
      <c r="N207" s="239"/>
      <c r="O207" s="82"/>
      <c r="P207" s="82"/>
      <c r="Q207" s="82"/>
      <c r="R207" s="82"/>
      <c r="S207" s="82"/>
      <c r="T207" s="82"/>
      <c r="U207" s="82"/>
      <c r="V207" s="82"/>
      <c r="W207" s="82"/>
      <c r="X207" s="83"/>
      <c r="AT207" s="13" t="s">
        <v>133</v>
      </c>
      <c r="AU207" s="13" t="s">
        <v>87</v>
      </c>
    </row>
    <row r="208" s="1" customFormat="1" ht="24" customHeight="1">
      <c r="B208" s="34"/>
      <c r="C208" s="241" t="s">
        <v>309</v>
      </c>
      <c r="D208" s="241" t="s">
        <v>139</v>
      </c>
      <c r="E208" s="242" t="s">
        <v>310</v>
      </c>
      <c r="F208" s="243" t="s">
        <v>311</v>
      </c>
      <c r="G208" s="244" t="s">
        <v>127</v>
      </c>
      <c r="H208" s="245">
        <v>1</v>
      </c>
      <c r="I208" s="246"/>
      <c r="J208" s="246"/>
      <c r="K208" s="247">
        <f>ROUND(P208*H208,2)</f>
        <v>0</v>
      </c>
      <c r="L208" s="243" t="s">
        <v>142</v>
      </c>
      <c r="M208" s="39"/>
      <c r="N208" s="248" t="s">
        <v>1</v>
      </c>
      <c r="O208" s="231" t="s">
        <v>42</v>
      </c>
      <c r="P208" s="232">
        <f>I208+J208</f>
        <v>0</v>
      </c>
      <c r="Q208" s="232">
        <f>ROUND(I208*H208,2)</f>
        <v>0</v>
      </c>
      <c r="R208" s="232">
        <f>ROUND(J208*H208,2)</f>
        <v>0</v>
      </c>
      <c r="S208" s="82"/>
      <c r="T208" s="233">
        <f>S208*H208</f>
        <v>0</v>
      </c>
      <c r="U208" s="233">
        <v>0</v>
      </c>
      <c r="V208" s="233">
        <f>U208*H208</f>
        <v>0</v>
      </c>
      <c r="W208" s="233">
        <v>0</v>
      </c>
      <c r="X208" s="234">
        <f>W208*H208</f>
        <v>0</v>
      </c>
      <c r="AR208" s="235" t="s">
        <v>129</v>
      </c>
      <c r="AT208" s="235" t="s">
        <v>139</v>
      </c>
      <c r="AU208" s="235" t="s">
        <v>87</v>
      </c>
      <c r="AY208" s="13" t="s">
        <v>122</v>
      </c>
      <c r="BE208" s="236">
        <f>IF(O208="základní",K208,0)</f>
        <v>0</v>
      </c>
      <c r="BF208" s="236">
        <f>IF(O208="snížená",K208,0)</f>
        <v>0</v>
      </c>
      <c r="BG208" s="236">
        <f>IF(O208="zákl. přenesená",K208,0)</f>
        <v>0</v>
      </c>
      <c r="BH208" s="236">
        <f>IF(O208="sníž. přenesená",K208,0)</f>
        <v>0</v>
      </c>
      <c r="BI208" s="236">
        <f>IF(O208="nulová",K208,0)</f>
        <v>0</v>
      </c>
      <c r="BJ208" s="13" t="s">
        <v>85</v>
      </c>
      <c r="BK208" s="236">
        <f>ROUND(P208*H208,2)</f>
        <v>0</v>
      </c>
      <c r="BL208" s="13" t="s">
        <v>129</v>
      </c>
      <c r="BM208" s="235" t="s">
        <v>312</v>
      </c>
    </row>
    <row r="209" s="1" customFormat="1">
      <c r="B209" s="34"/>
      <c r="C209" s="35"/>
      <c r="D209" s="237" t="s">
        <v>131</v>
      </c>
      <c r="E209" s="35"/>
      <c r="F209" s="238" t="s">
        <v>313</v>
      </c>
      <c r="G209" s="35"/>
      <c r="H209" s="35"/>
      <c r="I209" s="132"/>
      <c r="J209" s="132"/>
      <c r="K209" s="35"/>
      <c r="L209" s="35"/>
      <c r="M209" s="39"/>
      <c r="N209" s="239"/>
      <c r="O209" s="82"/>
      <c r="P209" s="82"/>
      <c r="Q209" s="82"/>
      <c r="R209" s="82"/>
      <c r="S209" s="82"/>
      <c r="T209" s="82"/>
      <c r="U209" s="82"/>
      <c r="V209" s="82"/>
      <c r="W209" s="82"/>
      <c r="X209" s="83"/>
      <c r="AT209" s="13" t="s">
        <v>131</v>
      </c>
      <c r="AU209" s="13" t="s">
        <v>87</v>
      </c>
    </row>
    <row r="210" s="1" customFormat="1" ht="24" customHeight="1">
      <c r="B210" s="34"/>
      <c r="C210" s="241" t="s">
        <v>314</v>
      </c>
      <c r="D210" s="241" t="s">
        <v>139</v>
      </c>
      <c r="E210" s="242" t="s">
        <v>315</v>
      </c>
      <c r="F210" s="243" t="s">
        <v>316</v>
      </c>
      <c r="G210" s="244" t="s">
        <v>127</v>
      </c>
      <c r="H210" s="245">
        <v>1</v>
      </c>
      <c r="I210" s="246"/>
      <c r="J210" s="246"/>
      <c r="K210" s="247">
        <f>ROUND(P210*H210,2)</f>
        <v>0</v>
      </c>
      <c r="L210" s="243" t="s">
        <v>142</v>
      </c>
      <c r="M210" s="39"/>
      <c r="N210" s="248" t="s">
        <v>1</v>
      </c>
      <c r="O210" s="231" t="s">
        <v>42</v>
      </c>
      <c r="P210" s="232">
        <f>I210+J210</f>
        <v>0</v>
      </c>
      <c r="Q210" s="232">
        <f>ROUND(I210*H210,2)</f>
        <v>0</v>
      </c>
      <c r="R210" s="232">
        <f>ROUND(J210*H210,2)</f>
        <v>0</v>
      </c>
      <c r="S210" s="82"/>
      <c r="T210" s="233">
        <f>S210*H210</f>
        <v>0</v>
      </c>
      <c r="U210" s="233">
        <v>0</v>
      </c>
      <c r="V210" s="233">
        <f>U210*H210</f>
        <v>0</v>
      </c>
      <c r="W210" s="233">
        <v>0</v>
      </c>
      <c r="X210" s="234">
        <f>W210*H210</f>
        <v>0</v>
      </c>
      <c r="AR210" s="235" t="s">
        <v>129</v>
      </c>
      <c r="AT210" s="235" t="s">
        <v>139</v>
      </c>
      <c r="AU210" s="235" t="s">
        <v>87</v>
      </c>
      <c r="AY210" s="13" t="s">
        <v>122</v>
      </c>
      <c r="BE210" s="236">
        <f>IF(O210="základní",K210,0)</f>
        <v>0</v>
      </c>
      <c r="BF210" s="236">
        <f>IF(O210="snížená",K210,0)</f>
        <v>0</v>
      </c>
      <c r="BG210" s="236">
        <f>IF(O210="zákl. přenesená",K210,0)</f>
        <v>0</v>
      </c>
      <c r="BH210" s="236">
        <f>IF(O210="sníž. přenesená",K210,0)</f>
        <v>0</v>
      </c>
      <c r="BI210" s="236">
        <f>IF(O210="nulová",K210,0)</f>
        <v>0</v>
      </c>
      <c r="BJ210" s="13" t="s">
        <v>85</v>
      </c>
      <c r="BK210" s="236">
        <f>ROUND(P210*H210,2)</f>
        <v>0</v>
      </c>
      <c r="BL210" s="13" t="s">
        <v>129</v>
      </c>
      <c r="BM210" s="235" t="s">
        <v>317</v>
      </c>
    </row>
    <row r="211" s="1" customFormat="1">
      <c r="B211" s="34"/>
      <c r="C211" s="35"/>
      <c r="D211" s="237" t="s">
        <v>131</v>
      </c>
      <c r="E211" s="35"/>
      <c r="F211" s="238" t="s">
        <v>316</v>
      </c>
      <c r="G211" s="35"/>
      <c r="H211" s="35"/>
      <c r="I211" s="132"/>
      <c r="J211" s="132"/>
      <c r="K211" s="35"/>
      <c r="L211" s="35"/>
      <c r="M211" s="39"/>
      <c r="N211" s="239"/>
      <c r="O211" s="82"/>
      <c r="P211" s="82"/>
      <c r="Q211" s="82"/>
      <c r="R211" s="82"/>
      <c r="S211" s="82"/>
      <c r="T211" s="82"/>
      <c r="U211" s="82"/>
      <c r="V211" s="82"/>
      <c r="W211" s="82"/>
      <c r="X211" s="83"/>
      <c r="AT211" s="13" t="s">
        <v>131</v>
      </c>
      <c r="AU211" s="13" t="s">
        <v>87</v>
      </c>
    </row>
    <row r="212" s="1" customFormat="1" ht="24" customHeight="1">
      <c r="B212" s="34"/>
      <c r="C212" s="241" t="s">
        <v>318</v>
      </c>
      <c r="D212" s="241" t="s">
        <v>139</v>
      </c>
      <c r="E212" s="242" t="s">
        <v>319</v>
      </c>
      <c r="F212" s="243" t="s">
        <v>320</v>
      </c>
      <c r="G212" s="244" t="s">
        <v>127</v>
      </c>
      <c r="H212" s="245">
        <v>1</v>
      </c>
      <c r="I212" s="246"/>
      <c r="J212" s="246"/>
      <c r="K212" s="247">
        <f>ROUND(P212*H212,2)</f>
        <v>0</v>
      </c>
      <c r="L212" s="243" t="s">
        <v>142</v>
      </c>
      <c r="M212" s="39"/>
      <c r="N212" s="248" t="s">
        <v>1</v>
      </c>
      <c r="O212" s="231" t="s">
        <v>42</v>
      </c>
      <c r="P212" s="232">
        <f>I212+J212</f>
        <v>0</v>
      </c>
      <c r="Q212" s="232">
        <f>ROUND(I212*H212,2)</f>
        <v>0</v>
      </c>
      <c r="R212" s="232">
        <f>ROUND(J212*H212,2)</f>
        <v>0</v>
      </c>
      <c r="S212" s="82"/>
      <c r="T212" s="233">
        <f>S212*H212</f>
        <v>0</v>
      </c>
      <c r="U212" s="233">
        <v>0</v>
      </c>
      <c r="V212" s="233">
        <f>U212*H212</f>
        <v>0</v>
      </c>
      <c r="W212" s="233">
        <v>0</v>
      </c>
      <c r="X212" s="234">
        <f>W212*H212</f>
        <v>0</v>
      </c>
      <c r="AR212" s="235" t="s">
        <v>129</v>
      </c>
      <c r="AT212" s="235" t="s">
        <v>139</v>
      </c>
      <c r="AU212" s="235" t="s">
        <v>87</v>
      </c>
      <c r="AY212" s="13" t="s">
        <v>122</v>
      </c>
      <c r="BE212" s="236">
        <f>IF(O212="základní",K212,0)</f>
        <v>0</v>
      </c>
      <c r="BF212" s="236">
        <f>IF(O212="snížená",K212,0)</f>
        <v>0</v>
      </c>
      <c r="BG212" s="236">
        <f>IF(O212="zákl. přenesená",K212,0)</f>
        <v>0</v>
      </c>
      <c r="BH212" s="236">
        <f>IF(O212="sníž. přenesená",K212,0)</f>
        <v>0</v>
      </c>
      <c r="BI212" s="236">
        <f>IF(O212="nulová",K212,0)</f>
        <v>0</v>
      </c>
      <c r="BJ212" s="13" t="s">
        <v>85</v>
      </c>
      <c r="BK212" s="236">
        <f>ROUND(P212*H212,2)</f>
        <v>0</v>
      </c>
      <c r="BL212" s="13" t="s">
        <v>129</v>
      </c>
      <c r="BM212" s="235" t="s">
        <v>321</v>
      </c>
    </row>
    <row r="213" s="1" customFormat="1">
      <c r="B213" s="34"/>
      <c r="C213" s="35"/>
      <c r="D213" s="237" t="s">
        <v>131</v>
      </c>
      <c r="E213" s="35"/>
      <c r="F213" s="238" t="s">
        <v>322</v>
      </c>
      <c r="G213" s="35"/>
      <c r="H213" s="35"/>
      <c r="I213" s="132"/>
      <c r="J213" s="132"/>
      <c r="K213" s="35"/>
      <c r="L213" s="35"/>
      <c r="M213" s="39"/>
      <c r="N213" s="239"/>
      <c r="O213" s="82"/>
      <c r="P213" s="82"/>
      <c r="Q213" s="82"/>
      <c r="R213" s="82"/>
      <c r="S213" s="82"/>
      <c r="T213" s="82"/>
      <c r="U213" s="82"/>
      <c r="V213" s="82"/>
      <c r="W213" s="82"/>
      <c r="X213" s="83"/>
      <c r="AT213" s="13" t="s">
        <v>131</v>
      </c>
      <c r="AU213" s="13" t="s">
        <v>87</v>
      </c>
    </row>
    <row r="214" s="1" customFormat="1" ht="24" customHeight="1">
      <c r="B214" s="34"/>
      <c r="C214" s="241" t="s">
        <v>323</v>
      </c>
      <c r="D214" s="241" t="s">
        <v>139</v>
      </c>
      <c r="E214" s="242" t="s">
        <v>324</v>
      </c>
      <c r="F214" s="243" t="s">
        <v>325</v>
      </c>
      <c r="G214" s="244" t="s">
        <v>127</v>
      </c>
      <c r="H214" s="245">
        <v>2</v>
      </c>
      <c r="I214" s="246"/>
      <c r="J214" s="246"/>
      <c r="K214" s="247">
        <f>ROUND(P214*H214,2)</f>
        <v>0</v>
      </c>
      <c r="L214" s="243" t="s">
        <v>142</v>
      </c>
      <c r="M214" s="39"/>
      <c r="N214" s="248" t="s">
        <v>1</v>
      </c>
      <c r="O214" s="231" t="s">
        <v>42</v>
      </c>
      <c r="P214" s="232">
        <f>I214+J214</f>
        <v>0</v>
      </c>
      <c r="Q214" s="232">
        <f>ROUND(I214*H214,2)</f>
        <v>0</v>
      </c>
      <c r="R214" s="232">
        <f>ROUND(J214*H214,2)</f>
        <v>0</v>
      </c>
      <c r="S214" s="82"/>
      <c r="T214" s="233">
        <f>S214*H214</f>
        <v>0</v>
      </c>
      <c r="U214" s="233">
        <v>0</v>
      </c>
      <c r="V214" s="233">
        <f>U214*H214</f>
        <v>0</v>
      </c>
      <c r="W214" s="233">
        <v>0</v>
      </c>
      <c r="X214" s="234">
        <f>W214*H214</f>
        <v>0</v>
      </c>
      <c r="AR214" s="235" t="s">
        <v>129</v>
      </c>
      <c r="AT214" s="235" t="s">
        <v>139</v>
      </c>
      <c r="AU214" s="235" t="s">
        <v>87</v>
      </c>
      <c r="AY214" s="13" t="s">
        <v>122</v>
      </c>
      <c r="BE214" s="236">
        <f>IF(O214="základní",K214,0)</f>
        <v>0</v>
      </c>
      <c r="BF214" s="236">
        <f>IF(O214="snížená",K214,0)</f>
        <v>0</v>
      </c>
      <c r="BG214" s="236">
        <f>IF(O214="zákl. přenesená",K214,0)</f>
        <v>0</v>
      </c>
      <c r="BH214" s="236">
        <f>IF(O214="sníž. přenesená",K214,0)</f>
        <v>0</v>
      </c>
      <c r="BI214" s="236">
        <f>IF(O214="nulová",K214,0)</f>
        <v>0</v>
      </c>
      <c r="BJ214" s="13" t="s">
        <v>85</v>
      </c>
      <c r="BK214" s="236">
        <f>ROUND(P214*H214,2)</f>
        <v>0</v>
      </c>
      <c r="BL214" s="13" t="s">
        <v>129</v>
      </c>
      <c r="BM214" s="235" t="s">
        <v>326</v>
      </c>
    </row>
    <row r="215" s="1" customFormat="1">
      <c r="B215" s="34"/>
      <c r="C215" s="35"/>
      <c r="D215" s="237" t="s">
        <v>131</v>
      </c>
      <c r="E215" s="35"/>
      <c r="F215" s="238" t="s">
        <v>327</v>
      </c>
      <c r="G215" s="35"/>
      <c r="H215" s="35"/>
      <c r="I215" s="132"/>
      <c r="J215" s="132"/>
      <c r="K215" s="35"/>
      <c r="L215" s="35"/>
      <c r="M215" s="39"/>
      <c r="N215" s="239"/>
      <c r="O215" s="82"/>
      <c r="P215" s="82"/>
      <c r="Q215" s="82"/>
      <c r="R215" s="82"/>
      <c r="S215" s="82"/>
      <c r="T215" s="82"/>
      <c r="U215" s="82"/>
      <c r="V215" s="82"/>
      <c r="W215" s="82"/>
      <c r="X215" s="83"/>
      <c r="AT215" s="13" t="s">
        <v>131</v>
      </c>
      <c r="AU215" s="13" t="s">
        <v>87</v>
      </c>
    </row>
    <row r="216" s="1" customFormat="1" ht="24" customHeight="1">
      <c r="B216" s="34"/>
      <c r="C216" s="241" t="s">
        <v>328</v>
      </c>
      <c r="D216" s="241" t="s">
        <v>139</v>
      </c>
      <c r="E216" s="242" t="s">
        <v>329</v>
      </c>
      <c r="F216" s="243" t="s">
        <v>330</v>
      </c>
      <c r="G216" s="244" t="s">
        <v>127</v>
      </c>
      <c r="H216" s="245">
        <v>1</v>
      </c>
      <c r="I216" s="246"/>
      <c r="J216" s="246"/>
      <c r="K216" s="247">
        <f>ROUND(P216*H216,2)</f>
        <v>0</v>
      </c>
      <c r="L216" s="243" t="s">
        <v>142</v>
      </c>
      <c r="M216" s="39"/>
      <c r="N216" s="248" t="s">
        <v>1</v>
      </c>
      <c r="O216" s="231" t="s">
        <v>42</v>
      </c>
      <c r="P216" s="232">
        <f>I216+J216</f>
        <v>0</v>
      </c>
      <c r="Q216" s="232">
        <f>ROUND(I216*H216,2)</f>
        <v>0</v>
      </c>
      <c r="R216" s="232">
        <f>ROUND(J216*H216,2)</f>
        <v>0</v>
      </c>
      <c r="S216" s="82"/>
      <c r="T216" s="233">
        <f>S216*H216</f>
        <v>0</v>
      </c>
      <c r="U216" s="233">
        <v>0</v>
      </c>
      <c r="V216" s="233">
        <f>U216*H216</f>
        <v>0</v>
      </c>
      <c r="W216" s="233">
        <v>0</v>
      </c>
      <c r="X216" s="234">
        <f>W216*H216</f>
        <v>0</v>
      </c>
      <c r="AR216" s="235" t="s">
        <v>129</v>
      </c>
      <c r="AT216" s="235" t="s">
        <v>139</v>
      </c>
      <c r="AU216" s="235" t="s">
        <v>87</v>
      </c>
      <c r="AY216" s="13" t="s">
        <v>122</v>
      </c>
      <c r="BE216" s="236">
        <f>IF(O216="základní",K216,0)</f>
        <v>0</v>
      </c>
      <c r="BF216" s="236">
        <f>IF(O216="snížená",K216,0)</f>
        <v>0</v>
      </c>
      <c r="BG216" s="236">
        <f>IF(O216="zákl. přenesená",K216,0)</f>
        <v>0</v>
      </c>
      <c r="BH216" s="236">
        <f>IF(O216="sníž. přenesená",K216,0)</f>
        <v>0</v>
      </c>
      <c r="BI216" s="236">
        <f>IF(O216="nulová",K216,0)</f>
        <v>0</v>
      </c>
      <c r="BJ216" s="13" t="s">
        <v>85</v>
      </c>
      <c r="BK216" s="236">
        <f>ROUND(P216*H216,2)</f>
        <v>0</v>
      </c>
      <c r="BL216" s="13" t="s">
        <v>129</v>
      </c>
      <c r="BM216" s="235" t="s">
        <v>331</v>
      </c>
    </row>
    <row r="217" s="1" customFormat="1">
      <c r="B217" s="34"/>
      <c r="C217" s="35"/>
      <c r="D217" s="237" t="s">
        <v>131</v>
      </c>
      <c r="E217" s="35"/>
      <c r="F217" s="238" t="s">
        <v>332</v>
      </c>
      <c r="G217" s="35"/>
      <c r="H217" s="35"/>
      <c r="I217" s="132"/>
      <c r="J217" s="132"/>
      <c r="K217" s="35"/>
      <c r="L217" s="35"/>
      <c r="M217" s="39"/>
      <c r="N217" s="239"/>
      <c r="O217" s="82"/>
      <c r="P217" s="82"/>
      <c r="Q217" s="82"/>
      <c r="R217" s="82"/>
      <c r="S217" s="82"/>
      <c r="T217" s="82"/>
      <c r="U217" s="82"/>
      <c r="V217" s="82"/>
      <c r="W217" s="82"/>
      <c r="X217" s="83"/>
      <c r="AT217" s="13" t="s">
        <v>131</v>
      </c>
      <c r="AU217" s="13" t="s">
        <v>87</v>
      </c>
    </row>
    <row r="218" s="1" customFormat="1" ht="24" customHeight="1">
      <c r="B218" s="34"/>
      <c r="C218" s="241" t="s">
        <v>333</v>
      </c>
      <c r="D218" s="241" t="s">
        <v>139</v>
      </c>
      <c r="E218" s="242" t="s">
        <v>334</v>
      </c>
      <c r="F218" s="243" t="s">
        <v>335</v>
      </c>
      <c r="G218" s="244" t="s">
        <v>127</v>
      </c>
      <c r="H218" s="245">
        <v>1</v>
      </c>
      <c r="I218" s="246"/>
      <c r="J218" s="246"/>
      <c r="K218" s="247">
        <f>ROUND(P218*H218,2)</f>
        <v>0</v>
      </c>
      <c r="L218" s="243" t="s">
        <v>142</v>
      </c>
      <c r="M218" s="39"/>
      <c r="N218" s="248" t="s">
        <v>1</v>
      </c>
      <c r="O218" s="231" t="s">
        <v>42</v>
      </c>
      <c r="P218" s="232">
        <f>I218+J218</f>
        <v>0</v>
      </c>
      <c r="Q218" s="232">
        <f>ROUND(I218*H218,2)</f>
        <v>0</v>
      </c>
      <c r="R218" s="232">
        <f>ROUND(J218*H218,2)</f>
        <v>0</v>
      </c>
      <c r="S218" s="82"/>
      <c r="T218" s="233">
        <f>S218*H218</f>
        <v>0</v>
      </c>
      <c r="U218" s="233">
        <v>0</v>
      </c>
      <c r="V218" s="233">
        <f>U218*H218</f>
        <v>0</v>
      </c>
      <c r="W218" s="233">
        <v>0</v>
      </c>
      <c r="X218" s="234">
        <f>W218*H218</f>
        <v>0</v>
      </c>
      <c r="AR218" s="235" t="s">
        <v>129</v>
      </c>
      <c r="AT218" s="235" t="s">
        <v>139</v>
      </c>
      <c r="AU218" s="235" t="s">
        <v>87</v>
      </c>
      <c r="AY218" s="13" t="s">
        <v>122</v>
      </c>
      <c r="BE218" s="236">
        <f>IF(O218="základní",K218,0)</f>
        <v>0</v>
      </c>
      <c r="BF218" s="236">
        <f>IF(O218="snížená",K218,0)</f>
        <v>0</v>
      </c>
      <c r="BG218" s="236">
        <f>IF(O218="zákl. přenesená",K218,0)</f>
        <v>0</v>
      </c>
      <c r="BH218" s="236">
        <f>IF(O218="sníž. přenesená",K218,0)</f>
        <v>0</v>
      </c>
      <c r="BI218" s="236">
        <f>IF(O218="nulová",K218,0)</f>
        <v>0</v>
      </c>
      <c r="BJ218" s="13" t="s">
        <v>85</v>
      </c>
      <c r="BK218" s="236">
        <f>ROUND(P218*H218,2)</f>
        <v>0</v>
      </c>
      <c r="BL218" s="13" t="s">
        <v>129</v>
      </c>
      <c r="BM218" s="235" t="s">
        <v>336</v>
      </c>
    </row>
    <row r="219" s="1" customFormat="1">
      <c r="B219" s="34"/>
      <c r="C219" s="35"/>
      <c r="D219" s="237" t="s">
        <v>131</v>
      </c>
      <c r="E219" s="35"/>
      <c r="F219" s="238" t="s">
        <v>337</v>
      </c>
      <c r="G219" s="35"/>
      <c r="H219" s="35"/>
      <c r="I219" s="132"/>
      <c r="J219" s="132"/>
      <c r="K219" s="35"/>
      <c r="L219" s="35"/>
      <c r="M219" s="39"/>
      <c r="N219" s="249"/>
      <c r="O219" s="250"/>
      <c r="P219" s="250"/>
      <c r="Q219" s="250"/>
      <c r="R219" s="250"/>
      <c r="S219" s="250"/>
      <c r="T219" s="250"/>
      <c r="U219" s="250"/>
      <c r="V219" s="250"/>
      <c r="W219" s="250"/>
      <c r="X219" s="251"/>
      <c r="AT219" s="13" t="s">
        <v>131</v>
      </c>
      <c r="AU219" s="13" t="s">
        <v>87</v>
      </c>
    </row>
    <row r="220" s="1" customFormat="1" ht="6.96" customHeight="1">
      <c r="B220" s="57"/>
      <c r="C220" s="58"/>
      <c r="D220" s="58"/>
      <c r="E220" s="58"/>
      <c r="F220" s="58"/>
      <c r="G220" s="58"/>
      <c r="H220" s="58"/>
      <c r="I220" s="167"/>
      <c r="J220" s="167"/>
      <c r="K220" s="58"/>
      <c r="L220" s="58"/>
      <c r="M220" s="39"/>
    </row>
  </sheetData>
  <sheetProtection sheet="1" autoFilter="0" formatColumns="0" formatRows="0" objects="1" scenarios="1" spinCount="100000" saltValue="DtVqawvqcbT/vr0PxjKsSxzEKyc8+f1WEL6u3agUOFr/EqiR3B0CGdhzPCo8VzeLfdxz7vojGAY0XY3VeFV5Zw==" hashValue="r+dNGQtS7CmB3rRR/L9eXouKrffYkN4z5kic6qYlQIHluyAWCPrfeHY2+UJAi2J0XMiL+hmQJU6bXkTUMb8A6Q==" algorithmName="SHA-512" password="CC35"/>
  <autoFilter ref="C117:L21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2019-06-25T12:44:53Z</dcterms:created>
  <dcterms:modified xsi:type="dcterms:W3CDTF">2019-06-25T12:44:55Z</dcterms:modified>
</cp:coreProperties>
</file>